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COA\cchum\Budget\2020-21\Budget report\"/>
    </mc:Choice>
  </mc:AlternateContent>
  <xr:revisionPtr revIDLastSave="0" documentId="8_{B2A37C79-BA88-4F38-8CAE-40E74D51FED6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Sheet3" sheetId="1" r:id="rId1"/>
  </sheets>
  <definedNames>
    <definedName name="_xlnm._FilterDatabase" localSheetId="0" hidden="1">Sheet3!$A$5:$M$54</definedName>
    <definedName name="_xlnm.Print_Area" localSheetId="0">Sheet3!$A$1:$M$54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M19" i="1" l="1"/>
  <c r="H19" i="1"/>
  <c r="H29" i="1"/>
  <c r="F29" i="1"/>
  <c r="M29" i="1" s="1"/>
  <c r="D44" i="1"/>
  <c r="D10" i="1"/>
  <c r="F46" i="1"/>
  <c r="M46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H46" i="1" l="1"/>
  <c r="F44" i="1" l="1"/>
  <c r="H44" i="1" s="1"/>
  <c r="F43" i="1"/>
  <c r="H43" i="1" s="1"/>
  <c r="F28" i="1"/>
  <c r="H28" i="1" s="1"/>
  <c r="F27" i="1"/>
  <c r="H27" i="1" s="1"/>
  <c r="F23" i="1"/>
  <c r="H23" i="1" s="1"/>
  <c r="F22" i="1"/>
  <c r="H22" i="1" s="1"/>
  <c r="F20" i="1"/>
  <c r="H20" i="1" s="1"/>
  <c r="F18" i="1"/>
  <c r="H18" i="1" s="1"/>
  <c r="F17" i="1"/>
  <c r="H17" i="1" s="1"/>
  <c r="F12" i="1"/>
  <c r="H12" i="1" s="1"/>
  <c r="F11" i="1"/>
  <c r="H11" i="1" s="1"/>
  <c r="F26" i="1"/>
  <c r="H26" i="1" s="1"/>
  <c r="F34" i="1"/>
  <c r="H34" i="1" s="1"/>
  <c r="F13" i="1"/>
  <c r="H13" i="1" s="1"/>
  <c r="F8" i="1"/>
  <c r="H8" i="1" s="1"/>
  <c r="F51" i="1"/>
  <c r="H51" i="1" s="1"/>
  <c r="F53" i="1"/>
  <c r="H53" i="1" s="1"/>
  <c r="F25" i="1"/>
  <c r="H25" i="1" s="1"/>
  <c r="F52" i="1"/>
  <c r="H52" i="1" s="1"/>
  <c r="F31" i="1"/>
  <c r="H31" i="1" s="1"/>
  <c r="F41" i="1"/>
  <c r="H41" i="1" s="1"/>
  <c r="F32" i="1"/>
  <c r="H32" i="1" s="1"/>
  <c r="F14" i="1"/>
  <c r="H14" i="1" s="1"/>
  <c r="F21" i="1"/>
  <c r="H21" i="1" s="1"/>
  <c r="F10" i="1"/>
  <c r="H10" i="1" s="1"/>
  <c r="F9" i="1"/>
  <c r="H9" i="1" s="1"/>
  <c r="F7" i="1"/>
  <c r="H7" i="1" s="1"/>
  <c r="F50" i="1"/>
  <c r="H50" i="1" s="1"/>
  <c r="F49" i="1"/>
  <c r="H49" i="1" s="1"/>
  <c r="F48" i="1"/>
  <c r="H48" i="1" s="1"/>
  <c r="F45" i="1"/>
  <c r="H45" i="1" s="1"/>
  <c r="F30" i="1"/>
  <c r="H30" i="1" s="1"/>
  <c r="F16" i="1"/>
  <c r="H16" i="1" s="1"/>
  <c r="F15" i="1"/>
  <c r="H15" i="1" s="1"/>
  <c r="F6" i="1"/>
  <c r="H6" i="1" s="1"/>
  <c r="F47" i="1"/>
  <c r="H47" i="1" s="1"/>
  <c r="F42" i="1"/>
  <c r="H42" i="1" s="1"/>
  <c r="F24" i="1"/>
  <c r="H24" i="1" s="1"/>
  <c r="M53" i="1" l="1"/>
  <c r="M48" i="1"/>
  <c r="M49" i="1"/>
  <c r="M27" i="1"/>
  <c r="M28" i="1"/>
  <c r="L54" i="1"/>
  <c r="K54" i="1"/>
  <c r="J54" i="1"/>
  <c r="I54" i="1"/>
  <c r="D54" i="1"/>
  <c r="M52" i="1" l="1"/>
  <c r="M51" i="1"/>
  <c r="M47" i="1" l="1"/>
  <c r="M50" i="1" l="1"/>
  <c r="M45" i="1" l="1"/>
  <c r="M44" i="1"/>
  <c r="M43" i="1"/>
  <c r="M42" i="1"/>
  <c r="M41" i="1"/>
  <c r="M40" i="1"/>
  <c r="M39" i="1"/>
  <c r="M37" i="1"/>
  <c r="M36" i="1"/>
  <c r="M34" i="1"/>
  <c r="M32" i="1"/>
  <c r="M31" i="1"/>
  <c r="M30" i="1"/>
  <c r="M21" i="1"/>
  <c r="M26" i="1"/>
  <c r="M25" i="1"/>
  <c r="M24" i="1"/>
  <c r="M23" i="1"/>
  <c r="M22" i="1"/>
  <c r="M20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35" i="1"/>
  <c r="E54" i="1"/>
  <c r="F33" i="1"/>
  <c r="M33" i="1" l="1"/>
  <c r="H33" i="1"/>
  <c r="H54" i="1" s="1"/>
  <c r="F54" i="1"/>
  <c r="M54" i="1" s="1"/>
</calcChain>
</file>

<file path=xl/sharedStrings.xml><?xml version="1.0" encoding="utf-8"?>
<sst xmlns="http://schemas.openxmlformats.org/spreadsheetml/2006/main" count="156" uniqueCount="117">
  <si>
    <t>College of Alameda</t>
  </si>
  <si>
    <t>Special Projects and Grants - Fund 11</t>
  </si>
  <si>
    <t>Project</t>
  </si>
  <si>
    <t>Project Description</t>
  </si>
  <si>
    <t>Grant Manager</t>
  </si>
  <si>
    <t>Total Budget</t>
  </si>
  <si>
    <t>Expense</t>
  </si>
  <si>
    <t>Encumbrance</t>
  </si>
  <si>
    <t>Pre-Enc.</t>
  </si>
  <si>
    <t>Avail. Balance</t>
  </si>
  <si>
    <t>% Available</t>
  </si>
  <si>
    <t>0035</t>
  </si>
  <si>
    <t>Strong Workforce Regional</t>
  </si>
  <si>
    <t>Dean Jennings</t>
  </si>
  <si>
    <t>0347</t>
  </si>
  <si>
    <t>ALAMEDA COUNTY DEPT</t>
  </si>
  <si>
    <t>0897</t>
  </si>
  <si>
    <t>Instr Equip - Lib Materials</t>
  </si>
  <si>
    <t>VP Miller</t>
  </si>
  <si>
    <t>1004</t>
  </si>
  <si>
    <t>Federal Work Study</t>
  </si>
  <si>
    <t>Dean Lee</t>
  </si>
  <si>
    <t>1008</t>
  </si>
  <si>
    <t>Finaid Workstudy Admin Allow</t>
  </si>
  <si>
    <t>1009</t>
  </si>
  <si>
    <t>Coop Agencies Res. for ED CARE</t>
  </si>
  <si>
    <t>1010</t>
  </si>
  <si>
    <t>EOP&amp;S</t>
  </si>
  <si>
    <t>1017</t>
  </si>
  <si>
    <t>Lottery Instructional Supplies</t>
  </si>
  <si>
    <t>1026</t>
  </si>
  <si>
    <t>Financial Aid</t>
  </si>
  <si>
    <t>1051</t>
  </si>
  <si>
    <t>CTE formerly VTEA</t>
  </si>
  <si>
    <t>1057</t>
  </si>
  <si>
    <t>CTE Tech Prep</t>
  </si>
  <si>
    <t>1060</t>
  </si>
  <si>
    <t>Disabled Students Prgms &amp; Srv</t>
  </si>
  <si>
    <t>1062</t>
  </si>
  <si>
    <t>Workability III</t>
  </si>
  <si>
    <t>1093</t>
  </si>
  <si>
    <t>CalWORKs</t>
  </si>
  <si>
    <t>1094</t>
  </si>
  <si>
    <t>TANF</t>
  </si>
  <si>
    <t>1095</t>
  </si>
  <si>
    <t>NEXTUP</t>
  </si>
  <si>
    <t>1097</t>
  </si>
  <si>
    <t>Adult Education Block Grant</t>
  </si>
  <si>
    <t>Asso. Dean Armstead</t>
  </si>
  <si>
    <t>1138</t>
  </si>
  <si>
    <t>WIA One-Stop Center (see descr</t>
  </si>
  <si>
    <t>Director Bradshaw</t>
  </si>
  <si>
    <t>1139</t>
  </si>
  <si>
    <t>College2Career Prog DOR</t>
  </si>
  <si>
    <t>2033</t>
  </si>
  <si>
    <t>CA Apprenticeship Initiative</t>
  </si>
  <si>
    <t>2035</t>
  </si>
  <si>
    <t>Strong Workforce Project</t>
  </si>
  <si>
    <t>2049</t>
  </si>
  <si>
    <t>Zero Txtbk Cost Degree Phase 2</t>
  </si>
  <si>
    <t>Dean McClanahan</t>
  </si>
  <si>
    <t>2051</t>
  </si>
  <si>
    <t>Hunger Free Campus Support</t>
  </si>
  <si>
    <t>2052</t>
  </si>
  <si>
    <t>ECMC's Emergency Aid Program</t>
  </si>
  <si>
    <t>2054</t>
  </si>
  <si>
    <t>Guided Pathways</t>
  </si>
  <si>
    <t>2057</t>
  </si>
  <si>
    <t>Veterans Resource Center</t>
  </si>
  <si>
    <t>VP Vasconcellos</t>
  </si>
  <si>
    <t>2059</t>
  </si>
  <si>
    <t>Campus Safety Program</t>
  </si>
  <si>
    <t>2065</t>
  </si>
  <si>
    <t>California College Promise</t>
  </si>
  <si>
    <t>2068</t>
  </si>
  <si>
    <t>Student Success Completion</t>
  </si>
  <si>
    <t>2071</t>
  </si>
  <si>
    <t>Mental Health Service</t>
  </si>
  <si>
    <t>2072</t>
  </si>
  <si>
    <t>University of California</t>
  </si>
  <si>
    <t>2077</t>
  </si>
  <si>
    <t>Umoja Program</t>
  </si>
  <si>
    <t>2080</t>
  </si>
  <si>
    <t>SEA</t>
  </si>
  <si>
    <t>2081</t>
  </si>
  <si>
    <t>SEA Prior year</t>
  </si>
  <si>
    <t>2083</t>
  </si>
  <si>
    <t>Improving Online CTE Pathways</t>
  </si>
  <si>
    <t>Grand Total</t>
  </si>
  <si>
    <t>HSI</t>
  </si>
  <si>
    <t>Advanced Transportation</t>
  </si>
  <si>
    <t>Dean Celhay</t>
  </si>
  <si>
    <t>IEPI Grant</t>
  </si>
  <si>
    <t>President Karas</t>
  </si>
  <si>
    <t>2091</t>
  </si>
  <si>
    <t>K12 SWP STEAM Ahead Grant</t>
  </si>
  <si>
    <t>1932</t>
  </si>
  <si>
    <t>CARES Funds - Federal</t>
  </si>
  <si>
    <t>1933</t>
  </si>
  <si>
    <t>HEERF- Tribally (CARE)</t>
  </si>
  <si>
    <t>2087</t>
  </si>
  <si>
    <t>Teamsters Apprenticeship Prog</t>
  </si>
  <si>
    <t>2088</t>
  </si>
  <si>
    <t>Re-Entry Apprenticeships</t>
  </si>
  <si>
    <t>2099</t>
  </si>
  <si>
    <t>Probation Grant</t>
  </si>
  <si>
    <t>FY 19-20 Carryover</t>
  </si>
  <si>
    <t>FY 20-21 Allocation</t>
  </si>
  <si>
    <t>Financial Aid Technology</t>
  </si>
  <si>
    <t>2084</t>
  </si>
  <si>
    <t>CAN</t>
  </si>
  <si>
    <t>1935</t>
  </si>
  <si>
    <t>CARE MSI</t>
  </si>
  <si>
    <t>Diff. $ amount (total - Budget overview)</t>
  </si>
  <si>
    <t>Puente CC</t>
  </si>
  <si>
    <t>Budget Overview (currently loaded)</t>
  </si>
  <si>
    <t xml:space="preserve">FY 20-21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</si>
</sst>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0.00_);[Red]\(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3" borderId="0" xfId="0" applyFill="1"/>
    <xf numFmtId="0" fontId="2" fillId="2" borderId="1" xfId="0" applyFont="1" applyFill="1" applyBorder="1"/>
    <xf numFmtId="0" fontId="0" fillId="0" borderId="1" xfId="0" applyBorder="1"/>
    <xf numFmtId="43" fontId="0" fillId="0" borderId="1" xfId="1" applyFont="1" applyBorder="1"/>
    <xf numFmtId="43" fontId="0" fillId="0" borderId="1" xfId="1" applyFont="1" applyFill="1" applyBorder="1"/>
    <xf numFmtId="9" fontId="0" fillId="3" borderId="1" xfId="2" applyFont="1" applyFill="1" applyBorder="1"/>
    <xf numFmtId="49" fontId="2" fillId="0" borderId="1" xfId="0" applyNumberFormat="1" applyFont="1" applyFill="1" applyBorder="1"/>
    <xf numFmtId="0" fontId="0" fillId="0" borderId="1" xfId="0" applyFill="1" applyBorder="1"/>
    <xf numFmtId="9" fontId="0" fillId="0" borderId="1" xfId="2" applyFont="1" applyFill="1" applyBorder="1"/>
    <xf numFmtId="0" fontId="2" fillId="0" borderId="1" xfId="0" applyFont="1" applyFill="1" applyBorder="1"/>
    <xf numFmtId="0" fontId="2" fillId="0" borderId="1" xfId="0" applyFont="1" applyBorder="1"/>
    <xf numFmtId="49" fontId="2" fillId="0" borderId="1" xfId="0" applyNumberFormat="1" applyFont="1" applyBorder="1"/>
    <xf numFmtId="43" fontId="2" fillId="2" borderId="1" xfId="1" applyNumberFormat="1" applyFont="1" applyFill="1" applyBorder="1"/>
    <xf numFmtId="9" fontId="2" fillId="2" borderId="1" xfId="2" applyFont="1" applyFill="1" applyBorder="1"/>
    <xf numFmtId="164" fontId="0" fillId="0" borderId="0" xfId="0" applyNumberFormat="1" applyAlignment="1">
      <alignment horizontal="center"/>
    </xf>
    <xf numFmtId="43" fontId="3" fillId="0" borderId="1" xfId="1" applyFont="1" applyBorder="1"/>
    <xf numFmtId="9" fontId="3" fillId="0" borderId="1" xfId="2" applyFont="1" applyFill="1" applyBorder="1"/>
    <xf numFmtId="43" fontId="0" fillId="3" borderId="1" xfId="1" applyFont="1" applyFill="1" applyBorder="1"/>
    <xf numFmtId="164" fontId="0" fillId="0" borderId="0" xfId="0" applyNumberFormat="1" applyAlignment="1">
      <alignment horizontal="center"/>
    </xf>
    <xf numFmtId="49" fontId="0" fillId="0" borderId="1" xfId="0" applyNumberFormat="1" applyFill="1" applyBorder="1"/>
    <xf numFmtId="49" fontId="0" fillId="0" borderId="0" xfId="0" applyNumberFormat="1" applyFill="1"/>
    <xf numFmtId="49" fontId="0" fillId="0" borderId="0" xfId="0" applyNumberFormat="1"/>
    <xf numFmtId="165" fontId="0" fillId="0" borderId="0" xfId="0" applyNumberFormat="1" applyAlignment="1">
      <alignment horizontal="center"/>
    </xf>
    <xf numFmtId="165" fontId="2" fillId="2" borderId="1" xfId="0" applyNumberFormat="1" applyFont="1" applyFill="1" applyBorder="1" applyAlignment="1">
      <alignment wrapText="1"/>
    </xf>
    <xf numFmtId="165" fontId="0" fillId="0" borderId="0" xfId="0" applyNumberForma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4" fontId="4" fillId="0" borderId="2" xfId="0" applyNumberFormat="1" applyFont="1" applyFill="1" applyBorder="1" applyAlignment="1">
      <alignment wrapText="1"/>
    </xf>
    <xf numFmtId="2" fontId="0" fillId="0" borderId="1" xfId="1" applyNumberFormat="1" applyFont="1" applyFill="1" applyBorder="1"/>
    <xf numFmtId="43" fontId="2" fillId="2" borderId="1" xfId="1" applyFont="1" applyFill="1" applyBorder="1"/>
    <xf numFmtId="0" fontId="2" fillId="2" borderId="1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W54"/>
  <sheetViews>
    <sheetView tabSelected="1" zoomScale="93" zoomScaleNormal="93" workbookViewId="0">
      <selection activeCell="E49" sqref="E49"/>
    </sheetView>
  </sheetViews>
  <sheetFormatPr defaultRowHeight="15" x14ac:dyDescent="0.25"/>
  <cols>
    <col min="1" max="1" width="6.85546875" customWidth="1"/>
    <col min="2" max="2" width="27.85546875" customWidth="1"/>
    <col min="3" max="3" width="17.5703125" customWidth="1"/>
    <col min="4" max="4" width="16.5703125" style="1" customWidth="1"/>
    <col min="5" max="5" width="18.140625" style="1" bestFit="1" customWidth="1"/>
    <col min="6" max="6" width="14.7109375" style="1" customWidth="1"/>
    <col min="7" max="7" width="16.7109375" style="1" bestFit="1" customWidth="1"/>
    <col min="8" max="8" width="16.7109375" style="26" customWidth="1"/>
    <col min="9" max="10" width="13.5703125" style="1" hidden="1" customWidth="1"/>
    <col min="11" max="11" width="12.140625" style="1" hidden="1" customWidth="1"/>
    <col min="12" max="12" width="13.5703125" style="1" hidden="1" customWidth="1"/>
    <col min="13" max="13" width="11.5703125" style="1" hidden="1" customWidth="1"/>
    <col min="14" max="127" width="8.7109375" style="1"/>
  </cols>
  <sheetData>
    <row r="1" spans="1:127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27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7" x14ac:dyDescent="0.25">
      <c r="A3" s="28" t="s">
        <v>116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27" x14ac:dyDescent="0.25">
      <c r="A4" s="16"/>
      <c r="B4" s="16"/>
      <c r="C4" s="16"/>
      <c r="D4" s="29"/>
      <c r="E4" s="29"/>
      <c r="F4" s="16"/>
      <c r="G4" s="20"/>
      <c r="H4" s="24"/>
      <c r="I4" s="16"/>
      <c r="J4" s="16"/>
      <c r="K4" s="16"/>
      <c r="L4" s="16"/>
      <c r="M4" s="16"/>
    </row>
    <row r="5" spans="1:127" ht="45" x14ac:dyDescent="0.25">
      <c r="A5" s="3" t="s">
        <v>2</v>
      </c>
      <c r="B5" s="3" t="s">
        <v>3</v>
      </c>
      <c r="C5" s="3" t="s">
        <v>4</v>
      </c>
      <c r="D5" s="3" t="s">
        <v>106</v>
      </c>
      <c r="E5" s="3" t="s">
        <v>107</v>
      </c>
      <c r="F5" s="3" t="s">
        <v>5</v>
      </c>
      <c r="G5" s="33" t="s">
        <v>115</v>
      </c>
      <c r="H5" s="25" t="s">
        <v>113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</row>
    <row r="6" spans="1:127" s="1" customFormat="1" x14ac:dyDescent="0.25">
      <c r="A6" s="11" t="s">
        <v>11</v>
      </c>
      <c r="B6" s="9" t="s">
        <v>12</v>
      </c>
      <c r="C6" s="9" t="s">
        <v>13</v>
      </c>
      <c r="D6" s="6">
        <v>110605.39</v>
      </c>
      <c r="E6" s="6">
        <v>177760</v>
      </c>
      <c r="F6" s="6">
        <f t="shared" ref="F6:F53" si="0">+D6+E6</f>
        <v>288365.39</v>
      </c>
      <c r="G6" s="6">
        <v>281616</v>
      </c>
      <c r="H6" s="19">
        <f>F6-G6</f>
        <v>6749.390000000014</v>
      </c>
      <c r="I6" s="6"/>
      <c r="J6" s="6"/>
      <c r="K6" s="6"/>
      <c r="L6" s="6"/>
      <c r="M6" s="7">
        <f t="shared" ref="M6:M28" si="1">+L6/F6</f>
        <v>0</v>
      </c>
    </row>
    <row r="7" spans="1:127" x14ac:dyDescent="0.25">
      <c r="A7" s="11" t="s">
        <v>14</v>
      </c>
      <c r="B7" s="9" t="s">
        <v>15</v>
      </c>
      <c r="C7" s="9" t="s">
        <v>21</v>
      </c>
      <c r="D7" s="6">
        <v>4430</v>
      </c>
      <c r="E7" s="6"/>
      <c r="F7" s="6">
        <f t="shared" si="0"/>
        <v>4430</v>
      </c>
      <c r="G7" s="6">
        <v>2748</v>
      </c>
      <c r="H7" s="19">
        <f>F7-G7</f>
        <v>1682</v>
      </c>
      <c r="I7" s="6"/>
      <c r="J7" s="6"/>
      <c r="K7" s="6"/>
      <c r="L7" s="6"/>
      <c r="M7" s="10">
        <f t="shared" si="1"/>
        <v>0</v>
      </c>
    </row>
    <row r="8" spans="1:127" x14ac:dyDescent="0.25">
      <c r="A8" s="11" t="s">
        <v>16</v>
      </c>
      <c r="B8" s="9" t="s">
        <v>17</v>
      </c>
      <c r="C8" s="4" t="s">
        <v>18</v>
      </c>
      <c r="D8" s="6">
        <v>42996</v>
      </c>
      <c r="E8" s="6"/>
      <c r="F8" s="6">
        <f t="shared" si="0"/>
        <v>42996</v>
      </c>
      <c r="G8" s="6"/>
      <c r="H8" s="19">
        <f t="shared" ref="H7:H53" si="2">F8-G8</f>
        <v>42996</v>
      </c>
      <c r="I8" s="6"/>
      <c r="J8" s="6"/>
      <c r="K8" s="6"/>
      <c r="L8" s="6"/>
      <c r="M8" s="10">
        <f t="shared" si="1"/>
        <v>0</v>
      </c>
    </row>
    <row r="9" spans="1:127" s="2" customFormat="1" x14ac:dyDescent="0.25">
      <c r="A9" s="11" t="s">
        <v>19</v>
      </c>
      <c r="B9" s="9" t="s">
        <v>20</v>
      </c>
      <c r="C9" s="9" t="s">
        <v>21</v>
      </c>
      <c r="D9" s="6"/>
      <c r="E9" s="6">
        <v>209668</v>
      </c>
      <c r="F9" s="6">
        <f t="shared" si="0"/>
        <v>209668</v>
      </c>
      <c r="G9" s="6">
        <v>167734</v>
      </c>
      <c r="H9" s="19">
        <f t="shared" si="2"/>
        <v>41934</v>
      </c>
      <c r="I9" s="6"/>
      <c r="J9" s="6"/>
      <c r="K9" s="6"/>
      <c r="L9" s="6"/>
      <c r="M9" s="10">
        <f t="shared" si="1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x14ac:dyDescent="0.25">
      <c r="A10" s="12" t="s">
        <v>22</v>
      </c>
      <c r="B10" s="4" t="s">
        <v>23</v>
      </c>
      <c r="C10" s="9" t="s">
        <v>21</v>
      </c>
      <c r="D10" s="6">
        <f>318170+50183</f>
        <v>368353</v>
      </c>
      <c r="E10" s="6">
        <v>74774</v>
      </c>
      <c r="F10" s="6">
        <f t="shared" si="0"/>
        <v>443127</v>
      </c>
      <c r="G10" s="6">
        <v>59819</v>
      </c>
      <c r="H10" s="19">
        <f t="shared" si="2"/>
        <v>383308</v>
      </c>
      <c r="I10" s="6"/>
      <c r="J10" s="6"/>
      <c r="K10" s="6"/>
      <c r="L10" s="6"/>
      <c r="M10" s="10">
        <f t="shared" si="1"/>
        <v>0</v>
      </c>
    </row>
    <row r="11" spans="1:127" x14ac:dyDescent="0.25">
      <c r="A11" s="12" t="s">
        <v>24</v>
      </c>
      <c r="B11" s="4" t="s">
        <v>25</v>
      </c>
      <c r="C11" s="9" t="s">
        <v>69</v>
      </c>
      <c r="D11" s="6">
        <v>10000</v>
      </c>
      <c r="E11" s="6">
        <v>122185</v>
      </c>
      <c r="F11" s="6">
        <f t="shared" si="0"/>
        <v>132185</v>
      </c>
      <c r="G11" s="6">
        <v>122185</v>
      </c>
      <c r="H11" s="19">
        <f t="shared" si="2"/>
        <v>10000</v>
      </c>
      <c r="I11" s="6"/>
      <c r="J11" s="6"/>
      <c r="K11" s="6"/>
      <c r="L11" s="6"/>
      <c r="M11" s="7">
        <f t="shared" si="1"/>
        <v>0</v>
      </c>
    </row>
    <row r="12" spans="1:127" x14ac:dyDescent="0.25">
      <c r="A12" s="12" t="s">
        <v>26</v>
      </c>
      <c r="B12" s="4" t="s">
        <v>27</v>
      </c>
      <c r="C12" s="9" t="s">
        <v>69</v>
      </c>
      <c r="D12" s="6">
        <v>10000</v>
      </c>
      <c r="E12" s="6">
        <v>795415</v>
      </c>
      <c r="F12" s="6">
        <f t="shared" si="0"/>
        <v>805415</v>
      </c>
      <c r="G12" s="6">
        <v>795415</v>
      </c>
      <c r="H12" s="19">
        <f t="shared" si="2"/>
        <v>10000</v>
      </c>
      <c r="I12" s="6"/>
      <c r="J12" s="6"/>
      <c r="K12" s="6"/>
      <c r="L12" s="6"/>
      <c r="M12" s="7">
        <f t="shared" si="1"/>
        <v>0</v>
      </c>
    </row>
    <row r="13" spans="1:127" x14ac:dyDescent="0.25">
      <c r="A13" s="12" t="s">
        <v>28</v>
      </c>
      <c r="B13" s="4" t="s">
        <v>29</v>
      </c>
      <c r="C13" s="4" t="s">
        <v>18</v>
      </c>
      <c r="D13" s="6">
        <v>193701</v>
      </c>
      <c r="E13" s="6">
        <v>171279</v>
      </c>
      <c r="F13" s="6">
        <f t="shared" si="0"/>
        <v>364980</v>
      </c>
      <c r="G13" s="6">
        <v>309849.78000000003</v>
      </c>
      <c r="H13" s="19">
        <f t="shared" si="2"/>
        <v>55130.219999999972</v>
      </c>
      <c r="I13" s="6"/>
      <c r="J13" s="6"/>
      <c r="K13" s="6"/>
      <c r="L13" s="6"/>
      <c r="M13" s="10">
        <f t="shared" si="1"/>
        <v>0</v>
      </c>
    </row>
    <row r="14" spans="1:127" x14ac:dyDescent="0.25">
      <c r="A14" s="11" t="s">
        <v>30</v>
      </c>
      <c r="B14" s="9" t="s">
        <v>31</v>
      </c>
      <c r="C14" s="9" t="s">
        <v>21</v>
      </c>
      <c r="D14" s="6">
        <v>44283</v>
      </c>
      <c r="E14" s="6">
        <v>245601</v>
      </c>
      <c r="F14" s="6">
        <f t="shared" si="0"/>
        <v>289884</v>
      </c>
      <c r="G14" s="6">
        <v>288533</v>
      </c>
      <c r="H14" s="19">
        <f t="shared" si="2"/>
        <v>1351</v>
      </c>
      <c r="I14" s="6"/>
      <c r="J14" s="6"/>
      <c r="K14" s="6"/>
      <c r="L14" s="6"/>
      <c r="M14" s="10">
        <f t="shared" si="1"/>
        <v>0</v>
      </c>
    </row>
    <row r="15" spans="1:127" x14ac:dyDescent="0.25">
      <c r="A15" s="11" t="s">
        <v>32</v>
      </c>
      <c r="B15" s="9" t="s">
        <v>33</v>
      </c>
      <c r="C15" s="9" t="s">
        <v>13</v>
      </c>
      <c r="D15" s="6"/>
      <c r="E15" s="6">
        <v>109678</v>
      </c>
      <c r="F15" s="6">
        <f t="shared" si="0"/>
        <v>109678</v>
      </c>
      <c r="G15" s="6">
        <v>122604</v>
      </c>
      <c r="H15" s="19">
        <f t="shared" si="2"/>
        <v>-12926</v>
      </c>
      <c r="I15" s="6"/>
      <c r="J15" s="6"/>
      <c r="K15" s="6"/>
      <c r="L15" s="6"/>
      <c r="M15" s="10">
        <f t="shared" si="1"/>
        <v>0</v>
      </c>
    </row>
    <row r="16" spans="1:127" x14ac:dyDescent="0.25">
      <c r="A16" s="12" t="s">
        <v>34</v>
      </c>
      <c r="B16" s="4" t="s">
        <v>35</v>
      </c>
      <c r="C16" s="9" t="s">
        <v>13</v>
      </c>
      <c r="D16" s="6"/>
      <c r="E16" s="6">
        <v>22013</v>
      </c>
      <c r="F16" s="6">
        <f t="shared" si="0"/>
        <v>22013</v>
      </c>
      <c r="G16" s="6"/>
      <c r="H16" s="19">
        <f t="shared" si="2"/>
        <v>22013</v>
      </c>
      <c r="I16" s="6"/>
      <c r="J16" s="6"/>
      <c r="K16" s="6"/>
      <c r="L16" s="6"/>
      <c r="M16" s="10">
        <f t="shared" si="1"/>
        <v>0</v>
      </c>
    </row>
    <row r="17" spans="1:127" s="2" customFormat="1" x14ac:dyDescent="0.25">
      <c r="A17" s="12" t="s">
        <v>36</v>
      </c>
      <c r="B17" s="4" t="s">
        <v>37</v>
      </c>
      <c r="C17" s="9" t="s">
        <v>69</v>
      </c>
      <c r="D17" s="6"/>
      <c r="E17" s="6">
        <v>1087713</v>
      </c>
      <c r="F17" s="6">
        <f t="shared" si="0"/>
        <v>1087713</v>
      </c>
      <c r="G17" s="6">
        <v>912940</v>
      </c>
      <c r="H17" s="19">
        <f t="shared" si="2"/>
        <v>174773</v>
      </c>
      <c r="I17" s="6"/>
      <c r="J17" s="6"/>
      <c r="K17" s="6"/>
      <c r="L17" s="6"/>
      <c r="M17" s="7">
        <f t="shared" si="1"/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7" x14ac:dyDescent="0.25">
      <c r="A18" s="12" t="s">
        <v>38</v>
      </c>
      <c r="B18" s="4" t="s">
        <v>39</v>
      </c>
      <c r="C18" s="9" t="s">
        <v>69</v>
      </c>
      <c r="D18" s="6"/>
      <c r="E18" s="6">
        <v>208396</v>
      </c>
      <c r="F18" s="6">
        <f t="shared" si="0"/>
        <v>208396</v>
      </c>
      <c r="G18" s="6">
        <v>166617</v>
      </c>
      <c r="H18" s="19">
        <f t="shared" si="2"/>
        <v>41779</v>
      </c>
      <c r="I18" s="6"/>
      <c r="J18" s="6"/>
      <c r="K18" s="6"/>
      <c r="L18" s="6"/>
      <c r="M18" s="10">
        <f t="shared" si="1"/>
        <v>0</v>
      </c>
    </row>
    <row r="19" spans="1:127" x14ac:dyDescent="0.25">
      <c r="A19" s="12">
        <v>1067</v>
      </c>
      <c r="B19" s="4" t="s">
        <v>114</v>
      </c>
      <c r="C19" s="9" t="s">
        <v>91</v>
      </c>
      <c r="D19" s="6"/>
      <c r="E19" s="6"/>
      <c r="F19" s="6">
        <v>15000</v>
      </c>
      <c r="G19" s="6"/>
      <c r="H19" s="19">
        <f t="shared" ref="H19" si="3">F19-G19</f>
        <v>15000</v>
      </c>
      <c r="I19" s="6"/>
      <c r="J19" s="6"/>
      <c r="K19" s="6"/>
      <c r="L19" s="6"/>
      <c r="M19" s="10">
        <f t="shared" si="1"/>
        <v>0</v>
      </c>
    </row>
    <row r="20" spans="1:127" x14ac:dyDescent="0.25">
      <c r="A20" s="12" t="s">
        <v>40</v>
      </c>
      <c r="B20" s="4" t="s">
        <v>41</v>
      </c>
      <c r="C20" s="9" t="s">
        <v>69</v>
      </c>
      <c r="D20" s="6"/>
      <c r="E20" s="6">
        <v>183701</v>
      </c>
      <c r="F20" s="6">
        <f t="shared" si="0"/>
        <v>183701</v>
      </c>
      <c r="G20" s="6">
        <v>183702</v>
      </c>
      <c r="H20" s="19">
        <f t="shared" si="2"/>
        <v>-1</v>
      </c>
      <c r="I20" s="6"/>
      <c r="J20" s="6"/>
      <c r="K20" s="6"/>
      <c r="L20" s="6"/>
      <c r="M20" s="7">
        <f t="shared" si="1"/>
        <v>0</v>
      </c>
    </row>
    <row r="21" spans="1:127" hidden="1" x14ac:dyDescent="0.25">
      <c r="A21" s="12" t="s">
        <v>54</v>
      </c>
      <c r="B21" s="4" t="s">
        <v>55</v>
      </c>
      <c r="C21" s="9" t="s">
        <v>13</v>
      </c>
      <c r="D21" s="6"/>
      <c r="E21" s="6"/>
      <c r="F21" s="6">
        <f t="shared" si="0"/>
        <v>0</v>
      </c>
      <c r="G21" s="6">
        <v>36057</v>
      </c>
      <c r="H21" s="19">
        <f t="shared" si="2"/>
        <v>-36057</v>
      </c>
      <c r="I21" s="6"/>
      <c r="J21" s="6"/>
      <c r="K21" s="6"/>
      <c r="L21" s="6"/>
      <c r="M21" s="10" t="e">
        <f t="shared" si="1"/>
        <v>#DIV/0!</v>
      </c>
    </row>
    <row r="22" spans="1:127" x14ac:dyDescent="0.25">
      <c r="A22" s="12" t="s">
        <v>42</v>
      </c>
      <c r="B22" s="4" t="s">
        <v>43</v>
      </c>
      <c r="C22" s="9" t="s">
        <v>69</v>
      </c>
      <c r="D22" s="6"/>
      <c r="E22" s="6">
        <v>36057</v>
      </c>
      <c r="F22" s="6">
        <f t="shared" si="0"/>
        <v>36057</v>
      </c>
      <c r="G22" s="6">
        <v>36057</v>
      </c>
      <c r="H22" s="19">
        <f t="shared" si="2"/>
        <v>0</v>
      </c>
      <c r="I22" s="6"/>
      <c r="J22" s="6"/>
      <c r="K22" s="6"/>
      <c r="L22" s="6"/>
      <c r="M22" s="7">
        <f t="shared" si="1"/>
        <v>0</v>
      </c>
    </row>
    <row r="23" spans="1:127" x14ac:dyDescent="0.25">
      <c r="A23" s="12" t="s">
        <v>44</v>
      </c>
      <c r="B23" s="4" t="s">
        <v>45</v>
      </c>
      <c r="C23" s="9" t="s">
        <v>69</v>
      </c>
      <c r="D23" s="6">
        <v>48116</v>
      </c>
      <c r="E23" s="6">
        <v>245000</v>
      </c>
      <c r="F23" s="6">
        <f t="shared" si="0"/>
        <v>293116</v>
      </c>
      <c r="G23" s="6">
        <v>245000</v>
      </c>
      <c r="H23" s="19">
        <f t="shared" si="2"/>
        <v>48116</v>
      </c>
      <c r="I23" s="6"/>
      <c r="J23" s="6"/>
      <c r="K23" s="6"/>
      <c r="L23" s="6"/>
      <c r="M23" s="7">
        <f t="shared" si="1"/>
        <v>0</v>
      </c>
    </row>
    <row r="24" spans="1:127" s="2" customFormat="1" x14ac:dyDescent="0.25">
      <c r="A24" s="11" t="s">
        <v>46</v>
      </c>
      <c r="B24" s="9" t="s">
        <v>47</v>
      </c>
      <c r="C24" s="9" t="s">
        <v>48</v>
      </c>
      <c r="D24" s="6">
        <v>26923</v>
      </c>
      <c r="E24" s="6">
        <v>176549</v>
      </c>
      <c r="F24" s="6">
        <f t="shared" si="0"/>
        <v>203472</v>
      </c>
      <c r="G24" s="6">
        <v>186780</v>
      </c>
      <c r="H24" s="19">
        <f t="shared" si="2"/>
        <v>16692</v>
      </c>
      <c r="I24" s="6"/>
      <c r="J24" s="6"/>
      <c r="K24" s="6"/>
      <c r="L24" s="6"/>
      <c r="M24" s="10">
        <f t="shared" si="1"/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7" x14ac:dyDescent="0.25">
      <c r="A25" s="12" t="s">
        <v>49</v>
      </c>
      <c r="B25" s="4" t="s">
        <v>50</v>
      </c>
      <c r="C25" s="4" t="s">
        <v>51</v>
      </c>
      <c r="D25" s="6"/>
      <c r="E25" s="6">
        <v>240663</v>
      </c>
      <c r="F25" s="6">
        <f t="shared" si="0"/>
        <v>240663</v>
      </c>
      <c r="G25" s="6">
        <v>306808</v>
      </c>
      <c r="H25" s="19">
        <f t="shared" si="2"/>
        <v>-66145</v>
      </c>
      <c r="I25" s="6"/>
      <c r="J25" s="6"/>
      <c r="K25" s="6"/>
      <c r="L25" s="6"/>
      <c r="M25" s="10">
        <f t="shared" si="1"/>
        <v>0</v>
      </c>
    </row>
    <row r="26" spans="1:127" x14ac:dyDescent="0.25">
      <c r="A26" s="12" t="s">
        <v>52</v>
      </c>
      <c r="B26" s="4" t="s">
        <v>53</v>
      </c>
      <c r="C26" s="4" t="s">
        <v>69</v>
      </c>
      <c r="D26" s="6">
        <v>0</v>
      </c>
      <c r="E26" s="6">
        <v>290000</v>
      </c>
      <c r="F26" s="6">
        <f t="shared" si="0"/>
        <v>290000</v>
      </c>
      <c r="G26" s="6">
        <v>290000</v>
      </c>
      <c r="H26" s="19">
        <f t="shared" si="2"/>
        <v>0</v>
      </c>
      <c r="I26" s="6"/>
      <c r="J26" s="6"/>
      <c r="K26" s="6"/>
      <c r="L26" s="6"/>
      <c r="M26" s="10">
        <f t="shared" si="1"/>
        <v>0</v>
      </c>
    </row>
    <row r="27" spans="1:127" x14ac:dyDescent="0.25">
      <c r="A27" s="12" t="s">
        <v>96</v>
      </c>
      <c r="B27" s="9" t="s">
        <v>97</v>
      </c>
      <c r="C27" s="9" t="s">
        <v>69</v>
      </c>
      <c r="D27" s="6">
        <v>524585</v>
      </c>
      <c r="E27" s="30">
        <v>437913</v>
      </c>
      <c r="F27" s="6">
        <f t="shared" si="0"/>
        <v>962498</v>
      </c>
      <c r="G27" s="6">
        <v>962498</v>
      </c>
      <c r="H27" s="19">
        <f t="shared" si="2"/>
        <v>0</v>
      </c>
      <c r="I27" s="6"/>
      <c r="J27" s="6"/>
      <c r="K27" s="6"/>
      <c r="L27" s="6"/>
      <c r="M27" s="10">
        <f t="shared" si="1"/>
        <v>0</v>
      </c>
    </row>
    <row r="28" spans="1:127" x14ac:dyDescent="0.25">
      <c r="A28" s="12" t="s">
        <v>98</v>
      </c>
      <c r="B28" s="9" t="s">
        <v>99</v>
      </c>
      <c r="C28" s="9" t="s">
        <v>69</v>
      </c>
      <c r="D28" s="6">
        <v>75591</v>
      </c>
      <c r="E28" s="6">
        <v>0</v>
      </c>
      <c r="F28" s="6">
        <f t="shared" si="0"/>
        <v>75591</v>
      </c>
      <c r="G28" s="6">
        <v>0</v>
      </c>
      <c r="H28" s="19">
        <f t="shared" si="2"/>
        <v>75591</v>
      </c>
      <c r="I28" s="6"/>
      <c r="J28" s="6"/>
      <c r="K28" s="6"/>
      <c r="L28" s="6"/>
      <c r="M28" s="10">
        <f t="shared" si="1"/>
        <v>0</v>
      </c>
    </row>
    <row r="29" spans="1:127" s="23" customFormat="1" x14ac:dyDescent="0.25">
      <c r="A29" s="13" t="s">
        <v>111</v>
      </c>
      <c r="B29" s="21" t="s">
        <v>112</v>
      </c>
      <c r="C29" s="9" t="s">
        <v>69</v>
      </c>
      <c r="D29" s="6"/>
      <c r="E29" s="31">
        <v>76184</v>
      </c>
      <c r="F29" s="6">
        <f t="shared" ref="F29" si="4">+D29+E29</f>
        <v>76184</v>
      </c>
      <c r="G29" s="6">
        <v>76184</v>
      </c>
      <c r="H29" s="19">
        <f t="shared" si="2"/>
        <v>0</v>
      </c>
      <c r="I29" s="6"/>
      <c r="J29" s="6"/>
      <c r="K29" s="6"/>
      <c r="L29" s="6"/>
      <c r="M29" s="10">
        <f t="shared" ref="M29" si="5">+L29/F29</f>
        <v>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</row>
    <row r="30" spans="1:127" s="2" customFormat="1" x14ac:dyDescent="0.25">
      <c r="A30" s="12" t="s">
        <v>56</v>
      </c>
      <c r="B30" s="4" t="s">
        <v>57</v>
      </c>
      <c r="C30" s="9" t="s">
        <v>13</v>
      </c>
      <c r="D30" s="6">
        <v>48164</v>
      </c>
      <c r="E30" s="6">
        <v>352269</v>
      </c>
      <c r="F30" s="6">
        <f t="shared" si="0"/>
        <v>400433</v>
      </c>
      <c r="G30" s="6">
        <v>750605.84</v>
      </c>
      <c r="H30" s="19">
        <f t="shared" si="2"/>
        <v>-350172.83999999997</v>
      </c>
      <c r="I30" s="5"/>
      <c r="J30" s="5"/>
      <c r="K30" s="5"/>
      <c r="L30" s="5"/>
      <c r="M30" s="10">
        <f t="shared" ref="M30:M37" si="6">+L30/F30</f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7" s="1" customFormat="1" x14ac:dyDescent="0.25">
      <c r="A31" s="11" t="s">
        <v>58</v>
      </c>
      <c r="B31" s="9" t="s">
        <v>59</v>
      </c>
      <c r="C31" s="9" t="s">
        <v>60</v>
      </c>
      <c r="D31" s="6"/>
      <c r="E31" s="6">
        <v>0</v>
      </c>
      <c r="F31" s="6">
        <f t="shared" si="0"/>
        <v>0</v>
      </c>
      <c r="G31" s="6">
        <v>8130</v>
      </c>
      <c r="H31" s="19">
        <f t="shared" si="2"/>
        <v>-8130</v>
      </c>
      <c r="I31" s="6"/>
      <c r="J31" s="6"/>
      <c r="K31" s="6"/>
      <c r="L31" s="6"/>
      <c r="M31" s="10" t="e">
        <f t="shared" si="6"/>
        <v>#DIV/0!</v>
      </c>
    </row>
    <row r="32" spans="1:127" x14ac:dyDescent="0.25">
      <c r="A32" s="11" t="s">
        <v>61</v>
      </c>
      <c r="B32" s="9" t="s">
        <v>62</v>
      </c>
      <c r="C32" s="9" t="s">
        <v>21</v>
      </c>
      <c r="D32" s="6">
        <v>7000</v>
      </c>
      <c r="E32" s="6"/>
      <c r="F32" s="6">
        <f t="shared" si="0"/>
        <v>7000</v>
      </c>
      <c r="G32" s="6"/>
      <c r="H32" s="19">
        <f t="shared" si="2"/>
        <v>7000</v>
      </c>
      <c r="I32" s="5"/>
      <c r="J32" s="5"/>
      <c r="K32" s="5"/>
      <c r="L32" s="5"/>
      <c r="M32" s="10">
        <f t="shared" si="6"/>
        <v>0</v>
      </c>
    </row>
    <row r="33" spans="1:127" x14ac:dyDescent="0.25">
      <c r="A33" s="12" t="s">
        <v>63</v>
      </c>
      <c r="B33" s="4" t="s">
        <v>64</v>
      </c>
      <c r="C33" s="4" t="s">
        <v>21</v>
      </c>
      <c r="D33" s="6"/>
      <c r="E33" s="6">
        <v>0</v>
      </c>
      <c r="F33" s="6">
        <f t="shared" si="0"/>
        <v>0</v>
      </c>
      <c r="G33" s="6"/>
      <c r="H33" s="19">
        <f t="shared" si="2"/>
        <v>0</v>
      </c>
      <c r="I33" s="5"/>
      <c r="J33" s="5"/>
      <c r="K33" s="5"/>
      <c r="L33" s="5"/>
      <c r="M33" s="10" t="e">
        <f t="shared" si="6"/>
        <v>#DIV/0!</v>
      </c>
    </row>
    <row r="34" spans="1:127" s="2" customFormat="1" x14ac:dyDescent="0.25">
      <c r="A34" s="12" t="s">
        <v>65</v>
      </c>
      <c r="B34" s="4" t="s">
        <v>66</v>
      </c>
      <c r="C34" s="4" t="s">
        <v>18</v>
      </c>
      <c r="D34" s="6">
        <v>129663</v>
      </c>
      <c r="E34" s="6">
        <v>57479</v>
      </c>
      <c r="F34" s="6">
        <f t="shared" si="0"/>
        <v>187142</v>
      </c>
      <c r="G34" s="6">
        <v>183779</v>
      </c>
      <c r="H34" s="19">
        <f t="shared" si="2"/>
        <v>3363</v>
      </c>
      <c r="I34" s="5"/>
      <c r="J34" s="5"/>
      <c r="K34" s="5"/>
      <c r="L34" s="5"/>
      <c r="M34" s="10">
        <f t="shared" si="6"/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s="2" customFormat="1" x14ac:dyDescent="0.25">
      <c r="A35" s="11" t="s">
        <v>67</v>
      </c>
      <c r="B35" s="9" t="s">
        <v>68</v>
      </c>
      <c r="C35" s="9" t="s">
        <v>69</v>
      </c>
      <c r="D35" s="6">
        <v>140034</v>
      </c>
      <c r="E35" s="1">
        <v>17699</v>
      </c>
      <c r="F35" s="6">
        <f t="shared" si="0"/>
        <v>157733</v>
      </c>
      <c r="G35" s="6">
        <v>147081</v>
      </c>
      <c r="H35" s="19">
        <f t="shared" si="2"/>
        <v>10652</v>
      </c>
      <c r="I35" s="5"/>
      <c r="J35" s="5"/>
      <c r="K35" s="5"/>
      <c r="L35" s="5"/>
      <c r="M35" s="10">
        <f t="shared" si="6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7" x14ac:dyDescent="0.25">
      <c r="A36" s="11" t="s">
        <v>70</v>
      </c>
      <c r="B36" s="9" t="s">
        <v>71</v>
      </c>
      <c r="C36" s="9" t="s">
        <v>69</v>
      </c>
      <c r="D36" s="6"/>
      <c r="E36" s="6"/>
      <c r="F36" s="6">
        <f t="shared" si="0"/>
        <v>0</v>
      </c>
      <c r="G36" s="6"/>
      <c r="H36" s="19">
        <f t="shared" si="2"/>
        <v>0</v>
      </c>
      <c r="I36" s="5"/>
      <c r="J36" s="5"/>
      <c r="K36" s="5"/>
      <c r="L36" s="5"/>
      <c r="M36" s="10" t="e">
        <f t="shared" si="6"/>
        <v>#DIV/0!</v>
      </c>
    </row>
    <row r="37" spans="1:127" x14ac:dyDescent="0.25">
      <c r="A37" s="11" t="s">
        <v>72</v>
      </c>
      <c r="B37" s="9" t="s">
        <v>73</v>
      </c>
      <c r="C37" s="9" t="s">
        <v>21</v>
      </c>
      <c r="D37" s="6">
        <v>251662</v>
      </c>
      <c r="E37" s="6">
        <v>168587</v>
      </c>
      <c r="F37" s="6">
        <f t="shared" si="0"/>
        <v>420249</v>
      </c>
      <c r="G37" s="6">
        <v>324072.93000000005</v>
      </c>
      <c r="H37" s="19">
        <f t="shared" si="2"/>
        <v>96176.069999999949</v>
      </c>
      <c r="I37" s="5"/>
      <c r="J37" s="5"/>
      <c r="K37" s="5"/>
      <c r="L37" s="5"/>
      <c r="M37" s="10">
        <f t="shared" si="6"/>
        <v>0</v>
      </c>
    </row>
    <row r="38" spans="1:127" x14ac:dyDescent="0.25">
      <c r="A38" s="8">
        <v>2067</v>
      </c>
      <c r="B38" s="9" t="s">
        <v>108</v>
      </c>
      <c r="C38" s="9" t="s">
        <v>21</v>
      </c>
      <c r="D38" s="6"/>
      <c r="E38" s="6">
        <v>23406.82</v>
      </c>
      <c r="F38" s="6">
        <f t="shared" si="0"/>
        <v>23406.82</v>
      </c>
      <c r="G38" s="6">
        <v>23406.82</v>
      </c>
      <c r="H38" s="19">
        <f t="shared" si="2"/>
        <v>0</v>
      </c>
      <c r="I38" s="5"/>
      <c r="J38" s="5"/>
      <c r="K38" s="5"/>
      <c r="L38" s="5"/>
      <c r="M38" s="10"/>
    </row>
    <row r="39" spans="1:127" x14ac:dyDescent="0.25">
      <c r="A39" s="12" t="s">
        <v>74</v>
      </c>
      <c r="B39" s="4" t="s">
        <v>75</v>
      </c>
      <c r="C39" s="4" t="s">
        <v>21</v>
      </c>
      <c r="D39" s="6">
        <v>65197</v>
      </c>
      <c r="E39" s="6">
        <v>427029.45</v>
      </c>
      <c r="F39" s="6">
        <f t="shared" si="0"/>
        <v>492226.45</v>
      </c>
      <c r="G39" s="6">
        <v>427029.45</v>
      </c>
      <c r="H39" s="19">
        <f t="shared" si="2"/>
        <v>65197</v>
      </c>
      <c r="I39" s="5"/>
      <c r="J39" s="5"/>
      <c r="K39" s="5"/>
      <c r="L39" s="5"/>
      <c r="M39" s="10">
        <f t="shared" ref="M39:M54" si="7">+L39/F39</f>
        <v>0</v>
      </c>
    </row>
    <row r="40" spans="1:127" x14ac:dyDescent="0.25">
      <c r="A40" s="12" t="s">
        <v>76</v>
      </c>
      <c r="B40" s="4" t="s">
        <v>77</v>
      </c>
      <c r="C40" s="4" t="s">
        <v>21</v>
      </c>
      <c r="D40" s="6">
        <v>6089</v>
      </c>
      <c r="E40" s="6">
        <v>0</v>
      </c>
      <c r="F40" s="6">
        <f t="shared" si="0"/>
        <v>6089</v>
      </c>
      <c r="G40" s="6"/>
      <c r="H40" s="19">
        <f t="shared" si="2"/>
        <v>6089</v>
      </c>
      <c r="I40" s="5"/>
      <c r="J40" s="5"/>
      <c r="K40" s="5"/>
      <c r="L40" s="17"/>
      <c r="M40" s="18">
        <f t="shared" si="7"/>
        <v>0</v>
      </c>
    </row>
    <row r="41" spans="1:127" x14ac:dyDescent="0.25">
      <c r="A41" s="11" t="s">
        <v>78</v>
      </c>
      <c r="B41" s="9" t="s">
        <v>79</v>
      </c>
      <c r="C41" s="9" t="s">
        <v>21</v>
      </c>
      <c r="D41" s="6">
        <v>1000</v>
      </c>
      <c r="E41" s="6"/>
      <c r="F41" s="6">
        <f t="shared" si="0"/>
        <v>1000</v>
      </c>
      <c r="G41" s="6"/>
      <c r="H41" s="19">
        <f t="shared" si="2"/>
        <v>1000</v>
      </c>
      <c r="I41" s="5"/>
      <c r="J41" s="5"/>
      <c r="K41" s="5"/>
      <c r="L41" s="5"/>
      <c r="M41" s="10">
        <f t="shared" si="7"/>
        <v>0</v>
      </c>
    </row>
    <row r="42" spans="1:127" x14ac:dyDescent="0.25">
      <c r="A42" s="11" t="s">
        <v>80</v>
      </c>
      <c r="B42" s="9" t="s">
        <v>81</v>
      </c>
      <c r="C42" s="4" t="s">
        <v>48</v>
      </c>
      <c r="D42" s="6">
        <v>1701</v>
      </c>
      <c r="E42" s="6">
        <v>14000</v>
      </c>
      <c r="F42" s="6">
        <f t="shared" si="0"/>
        <v>15701</v>
      </c>
      <c r="G42" s="6">
        <v>1700</v>
      </c>
      <c r="H42" s="19">
        <f t="shared" si="2"/>
        <v>14001</v>
      </c>
      <c r="I42" s="6"/>
      <c r="J42" s="6"/>
      <c r="K42" s="6"/>
      <c r="L42" s="6"/>
      <c r="M42" s="10">
        <f t="shared" si="7"/>
        <v>0</v>
      </c>
    </row>
    <row r="43" spans="1:127" x14ac:dyDescent="0.25">
      <c r="A43" s="12" t="s">
        <v>82</v>
      </c>
      <c r="B43" s="4" t="s">
        <v>83</v>
      </c>
      <c r="C43" s="9" t="s">
        <v>69</v>
      </c>
      <c r="D43" s="6"/>
      <c r="E43" s="6">
        <v>1614721</v>
      </c>
      <c r="F43" s="6">
        <f t="shared" si="0"/>
        <v>1614721</v>
      </c>
      <c r="G43" s="6">
        <v>1613049.84</v>
      </c>
      <c r="H43" s="19">
        <f t="shared" si="2"/>
        <v>1671.1599999999162</v>
      </c>
      <c r="I43" s="6"/>
      <c r="J43" s="6"/>
      <c r="K43" s="6"/>
      <c r="L43" s="6"/>
      <c r="M43" s="10">
        <f t="shared" si="7"/>
        <v>0</v>
      </c>
    </row>
    <row r="44" spans="1:127" s="2" customFormat="1" x14ac:dyDescent="0.25">
      <c r="A44" s="11" t="s">
        <v>84</v>
      </c>
      <c r="B44" s="9" t="s">
        <v>85</v>
      </c>
      <c r="C44" s="9" t="s">
        <v>69</v>
      </c>
      <c r="D44" s="6">
        <f>588711+24301</f>
        <v>613012</v>
      </c>
      <c r="E44" s="6"/>
      <c r="F44" s="6">
        <f t="shared" si="0"/>
        <v>613012</v>
      </c>
      <c r="G44" s="6">
        <v>485318.99999999994</v>
      </c>
      <c r="H44" s="19">
        <f t="shared" si="2"/>
        <v>127693.00000000006</v>
      </c>
      <c r="I44" s="6"/>
      <c r="J44" s="6"/>
      <c r="K44" s="6"/>
      <c r="L44" s="6"/>
      <c r="M44" s="10">
        <f t="shared" si="7"/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7" s="2" customFormat="1" x14ac:dyDescent="0.25">
      <c r="A45" s="12" t="s">
        <v>86</v>
      </c>
      <c r="B45" s="4" t="s">
        <v>87</v>
      </c>
      <c r="C45" s="9" t="s">
        <v>13</v>
      </c>
      <c r="D45" s="6">
        <v>266278</v>
      </c>
      <c r="E45" s="6"/>
      <c r="F45" s="6">
        <f t="shared" si="0"/>
        <v>266278</v>
      </c>
      <c r="G45" s="6">
        <v>266278</v>
      </c>
      <c r="H45" s="19">
        <f t="shared" si="2"/>
        <v>0</v>
      </c>
      <c r="I45" s="6"/>
      <c r="J45" s="6"/>
      <c r="K45" s="6"/>
      <c r="L45" s="6"/>
      <c r="M45" s="10">
        <f t="shared" si="7"/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27" s="2" customFormat="1" x14ac:dyDescent="0.25">
      <c r="A46" s="13" t="s">
        <v>109</v>
      </c>
      <c r="B46" s="4" t="s">
        <v>110</v>
      </c>
      <c r="C46" s="9" t="s">
        <v>13</v>
      </c>
      <c r="D46" s="6">
        <v>30000</v>
      </c>
      <c r="E46" s="6"/>
      <c r="F46" s="6">
        <f t="shared" si="0"/>
        <v>30000</v>
      </c>
      <c r="G46" s="6">
        <v>30000</v>
      </c>
      <c r="H46" s="19">
        <f t="shared" si="2"/>
        <v>0</v>
      </c>
      <c r="I46" s="6"/>
      <c r="J46" s="6"/>
      <c r="K46" s="6"/>
      <c r="L46" s="6"/>
      <c r="M46" s="10">
        <f t="shared" si="7"/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1:127" s="2" customFormat="1" x14ac:dyDescent="0.25">
      <c r="A47" s="8">
        <v>2086</v>
      </c>
      <c r="B47" s="4" t="s">
        <v>89</v>
      </c>
      <c r="C47" s="9" t="s">
        <v>91</v>
      </c>
      <c r="D47" s="6">
        <v>384944.38</v>
      </c>
      <c r="E47" s="6">
        <v>594604</v>
      </c>
      <c r="F47" s="6">
        <f t="shared" si="0"/>
        <v>979548.38</v>
      </c>
      <c r="G47" s="6">
        <v>749740</v>
      </c>
      <c r="H47" s="19">
        <f t="shared" si="2"/>
        <v>229808.38</v>
      </c>
      <c r="I47" s="6"/>
      <c r="J47" s="6"/>
      <c r="K47" s="6"/>
      <c r="L47" s="6"/>
      <c r="M47" s="10">
        <f t="shared" si="7"/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1:127" s="2" customFormat="1" x14ac:dyDescent="0.25">
      <c r="A48" s="12" t="s">
        <v>100</v>
      </c>
      <c r="B48" s="4" t="s">
        <v>101</v>
      </c>
      <c r="C48" s="9" t="s">
        <v>13</v>
      </c>
      <c r="D48" s="6">
        <v>500000</v>
      </c>
      <c r="E48" s="6"/>
      <c r="F48" s="6">
        <f t="shared" si="0"/>
        <v>500000</v>
      </c>
      <c r="G48" s="6">
        <v>500000</v>
      </c>
      <c r="H48" s="19">
        <f t="shared" si="2"/>
        <v>0</v>
      </c>
      <c r="I48" s="6"/>
      <c r="J48" s="6"/>
      <c r="K48" s="6"/>
      <c r="L48" s="6"/>
      <c r="M48" s="10">
        <f t="shared" si="7"/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1:127" s="2" customFormat="1" x14ac:dyDescent="0.25">
      <c r="A49" s="12" t="s">
        <v>102</v>
      </c>
      <c r="B49" s="4" t="s">
        <v>103</v>
      </c>
      <c r="C49" s="9" t="s">
        <v>13</v>
      </c>
      <c r="D49" s="6">
        <v>477072</v>
      </c>
      <c r="E49" s="6"/>
      <c r="F49" s="6">
        <f t="shared" si="0"/>
        <v>477072</v>
      </c>
      <c r="G49" s="6">
        <v>477072</v>
      </c>
      <c r="H49" s="19">
        <f t="shared" si="2"/>
        <v>0</v>
      </c>
      <c r="I49" s="6"/>
      <c r="J49" s="6"/>
      <c r="K49" s="6"/>
      <c r="L49" s="6"/>
      <c r="M49" s="10">
        <f t="shared" si="7"/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1:127" x14ac:dyDescent="0.25">
      <c r="A50" s="13">
        <v>2089</v>
      </c>
      <c r="B50" s="9" t="s">
        <v>90</v>
      </c>
      <c r="C50" s="9" t="s">
        <v>13</v>
      </c>
      <c r="D50" s="6">
        <v>18431.25</v>
      </c>
      <c r="E50" s="6"/>
      <c r="F50" s="6">
        <f t="shared" si="0"/>
        <v>18431.25</v>
      </c>
      <c r="G50" s="6"/>
      <c r="H50" s="19">
        <f t="shared" si="2"/>
        <v>18431.25</v>
      </c>
      <c r="I50" s="5"/>
      <c r="J50" s="5"/>
      <c r="K50" s="5"/>
      <c r="L50" s="5"/>
      <c r="M50" s="10">
        <f t="shared" si="7"/>
        <v>0</v>
      </c>
    </row>
    <row r="51" spans="1:127" s="2" customFormat="1" x14ac:dyDescent="0.25">
      <c r="A51" s="13">
        <v>2090</v>
      </c>
      <c r="B51" s="4" t="s">
        <v>92</v>
      </c>
      <c r="C51" s="4" t="s">
        <v>93</v>
      </c>
      <c r="D51" s="6">
        <v>180458</v>
      </c>
      <c r="E51" s="6"/>
      <c r="F51" s="6">
        <f t="shared" si="0"/>
        <v>180458</v>
      </c>
      <c r="G51" s="6">
        <v>30000</v>
      </c>
      <c r="H51" s="19">
        <f t="shared" si="2"/>
        <v>150458</v>
      </c>
      <c r="I51" s="5"/>
      <c r="J51" s="5"/>
      <c r="K51" s="5"/>
      <c r="L51" s="5"/>
      <c r="M51" s="10">
        <f t="shared" si="7"/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s="2" customFormat="1" x14ac:dyDescent="0.25">
      <c r="A52" s="8" t="s">
        <v>94</v>
      </c>
      <c r="B52" s="9" t="s">
        <v>95</v>
      </c>
      <c r="C52" s="9" t="s">
        <v>60</v>
      </c>
      <c r="D52" s="6">
        <v>19807</v>
      </c>
      <c r="E52" s="6"/>
      <c r="F52" s="6">
        <f t="shared" si="0"/>
        <v>19807</v>
      </c>
      <c r="G52" s="6">
        <v>19807</v>
      </c>
      <c r="H52" s="19">
        <f t="shared" si="2"/>
        <v>0</v>
      </c>
      <c r="I52" s="5"/>
      <c r="J52" s="5"/>
      <c r="K52" s="5"/>
      <c r="L52" s="5"/>
      <c r="M52" s="10">
        <f t="shared" si="7"/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s="2" customFormat="1" x14ac:dyDescent="0.25">
      <c r="A53" s="11" t="s">
        <v>104</v>
      </c>
      <c r="B53" s="9" t="s">
        <v>105</v>
      </c>
      <c r="C53" s="4" t="s">
        <v>51</v>
      </c>
      <c r="D53" s="6">
        <v>0</v>
      </c>
      <c r="E53" s="6">
        <v>0</v>
      </c>
      <c r="F53" s="6">
        <f t="shared" si="0"/>
        <v>0</v>
      </c>
      <c r="G53" s="6"/>
      <c r="H53" s="19">
        <f t="shared" si="2"/>
        <v>0</v>
      </c>
      <c r="I53" s="5"/>
      <c r="J53" s="5"/>
      <c r="K53" s="5"/>
      <c r="L53" s="5"/>
      <c r="M53" s="10" t="e">
        <f t="shared" si="7"/>
        <v>#DIV/0!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x14ac:dyDescent="0.25">
      <c r="A54" s="3" t="s">
        <v>88</v>
      </c>
      <c r="B54" s="3"/>
      <c r="C54" s="3"/>
      <c r="D54" s="32">
        <f t="shared" ref="D54:L54" si="8">+SUM(D6:D53)</f>
        <v>4600096.0199999996</v>
      </c>
      <c r="E54" s="32">
        <f t="shared" si="8"/>
        <v>8180344.2700000005</v>
      </c>
      <c r="F54" s="14">
        <f t="shared" si="8"/>
        <v>12795440.290000001</v>
      </c>
      <c r="G54" s="14">
        <f t="shared" si="8"/>
        <v>11590217.66</v>
      </c>
      <c r="H54" s="14">
        <f t="shared" si="8"/>
        <v>1205222.6299999999</v>
      </c>
      <c r="I54" s="14">
        <f t="shared" si="8"/>
        <v>0</v>
      </c>
      <c r="J54" s="14">
        <f t="shared" si="8"/>
        <v>0</v>
      </c>
      <c r="K54" s="14">
        <f t="shared" si="8"/>
        <v>0</v>
      </c>
      <c r="L54" s="14">
        <f t="shared" si="8"/>
        <v>0</v>
      </c>
      <c r="M54" s="15">
        <f t="shared" si="7"/>
        <v>0</v>
      </c>
    </row>
  </sheetData>
  <sortState xmlns:xlrd2="http://schemas.microsoft.com/office/spreadsheetml/2017/richdata2" ref="A6:K50">
    <sortCondition ref="A5:A50"/>
  </sortState>
  <mergeCells count="3">
    <mergeCell ref="A1:M1"/>
    <mergeCell ref="A2:M2"/>
    <mergeCell ref="A3:M3"/>
  </mergeCells>
  <pageMargins left="0.7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Chungwai Chum</dc:creator>
  <cp:lastModifiedBy>chungwai</cp:lastModifiedBy>
  <cp:lastPrinted>2020-06-10T01:56:53Z</cp:lastPrinted>
  <dcterms:created xsi:type="dcterms:W3CDTF">2019-10-14T22:49:12Z</dcterms:created>
  <dcterms:modified xsi:type="dcterms:W3CDTF">2020-10-13T22:22:49Z</dcterms:modified>
</cp:coreProperties>
</file>