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ary\Documents\Caitlin\Work\library stats\instruction stats\"/>
    </mc:Choice>
  </mc:AlternateContent>
  <bookViews>
    <workbookView xWindow="480" yWindow="48" windowWidth="6480" windowHeight="4368" tabRatio="686" activeTab="3"/>
  </bookViews>
  <sheets>
    <sheet name="Summary" sheetId="1" r:id="rId1"/>
    <sheet name="Summer 2020" sheetId="5" r:id="rId2"/>
    <sheet name="Fall 2020" sheetId="4" r:id="rId3"/>
    <sheet name="Spring 2021" sheetId="2" r:id="rId4"/>
  </sheets>
  <definedNames>
    <definedName name="_xlnm.Print_Area" localSheetId="2">'Fall 2020'!$B$1:$L$141</definedName>
    <definedName name="_xlnm.Print_Area" localSheetId="3">'Spring 2021'!$B$1:$L$132</definedName>
    <definedName name="_xlnm.Print_Area" localSheetId="0">Summary!$A$1:$F$223</definedName>
    <definedName name="_xlnm.Print_Area" localSheetId="1">'Summer 2020'!$B$1:$K$55</definedName>
  </definedNames>
  <calcPr calcId="162913"/>
</workbook>
</file>

<file path=xl/calcChain.xml><?xml version="1.0" encoding="utf-8"?>
<calcChain xmlns="http://schemas.openxmlformats.org/spreadsheetml/2006/main">
  <c r="K68" i="4" l="1"/>
  <c r="K67" i="4"/>
  <c r="E62" i="4"/>
  <c r="C115" i="4"/>
  <c r="C133" i="4"/>
  <c r="C132" i="4"/>
  <c r="C131" i="4"/>
  <c r="C125" i="2" l="1"/>
  <c r="C124" i="2"/>
  <c r="C123" i="2"/>
  <c r="C122" i="2"/>
  <c r="C121" i="2"/>
  <c r="L68" i="2"/>
  <c r="L67" i="2"/>
  <c r="E62" i="2"/>
  <c r="C111" i="2" l="1"/>
  <c r="L60" i="2"/>
  <c r="L63" i="2" s="1"/>
  <c r="E11" i="1" s="1"/>
  <c r="K60" i="4"/>
  <c r="K63" i="4" l="1"/>
  <c r="D11" i="1" s="1"/>
  <c r="D7" i="1"/>
  <c r="C82" i="2"/>
  <c r="C83" i="4"/>
  <c r="C84" i="4" l="1"/>
  <c r="C114" i="4" l="1"/>
  <c r="E15" i="1"/>
  <c r="E12" i="1"/>
  <c r="E10" i="1"/>
  <c r="E9" i="1"/>
  <c r="E6" i="1"/>
  <c r="D15" i="1"/>
  <c r="D10" i="1"/>
  <c r="D9" i="1"/>
  <c r="D6" i="1"/>
  <c r="E18" i="1"/>
  <c r="E17" i="1"/>
  <c r="E16" i="1"/>
  <c r="E7" i="1"/>
  <c r="E8" i="1" l="1"/>
  <c r="D18" i="1"/>
  <c r="D17" i="1"/>
  <c r="D8" i="1"/>
  <c r="D16" i="1"/>
  <c r="D12" i="1"/>
  <c r="C33" i="5" l="1"/>
  <c r="C97" i="2" l="1"/>
  <c r="C103" i="4" l="1"/>
  <c r="C46" i="5" l="1"/>
  <c r="C47" i="5"/>
  <c r="C110" i="2"/>
  <c r="C45" i="5"/>
  <c r="C44" i="5"/>
  <c r="C102" i="4"/>
  <c r="C101" i="4"/>
  <c r="C100" i="4"/>
  <c r="C99" i="4"/>
  <c r="C98" i="4"/>
  <c r="C92" i="2"/>
  <c r="C96" i="2"/>
  <c r="C95" i="2"/>
  <c r="C94" i="2"/>
  <c r="C93" i="2"/>
</calcChain>
</file>

<file path=xl/sharedStrings.xml><?xml version="1.0" encoding="utf-8"?>
<sst xmlns="http://schemas.openxmlformats.org/spreadsheetml/2006/main" count="1153" uniqueCount="157">
  <si>
    <t>Library Instruction Statistics</t>
  </si>
  <si>
    <t>Librarian</t>
  </si>
  <si>
    <t>Date</t>
  </si>
  <si>
    <t>Time</t>
  </si>
  <si>
    <t>Instructor</t>
  </si>
  <si>
    <t>Attended</t>
  </si>
  <si>
    <t>Day</t>
  </si>
  <si>
    <t>Wednesday</t>
  </si>
  <si>
    <t>Thursday</t>
  </si>
  <si>
    <t>Tuesday</t>
  </si>
  <si>
    <t>Friday</t>
  </si>
  <si>
    <t>Monday</t>
  </si>
  <si>
    <t>Sessions</t>
  </si>
  <si>
    <t>Days of the Week</t>
  </si>
  <si>
    <t>Librarians</t>
  </si>
  <si>
    <t>Total # of Students</t>
  </si>
  <si>
    <t>Total # of Sessions</t>
  </si>
  <si>
    <t>Total # of Instructors</t>
  </si>
  <si>
    <t>Total # of Librarian Instructors</t>
  </si>
  <si>
    <t>Average # of Students per Instruction</t>
  </si>
  <si>
    <t>Overview</t>
  </si>
  <si>
    <t>Day of the Week</t>
  </si>
  <si>
    <t>Total number of sessions</t>
  </si>
  <si>
    <t>Total student attendance counted</t>
  </si>
  <si>
    <t>Total number of instructors</t>
  </si>
  <si>
    <t>Total number of librarians</t>
  </si>
  <si>
    <t>Total number of multiple/follow-up classes</t>
  </si>
  <si>
    <t>Total number of classes</t>
  </si>
  <si>
    <t>Total number of students</t>
  </si>
  <si>
    <t>Average nummber of students per session</t>
  </si>
  <si>
    <t>"Total number of classes" calculated by actual number of classes seen, minus follow-ups.</t>
  </si>
  <si>
    <t>"Total number of multiple/follow-up classes" calculated as addition sessions held for the same class in a single semester.</t>
  </si>
  <si>
    <t>"Total attendance counted" calculated as total of students counted for ever session.</t>
  </si>
  <si>
    <r>
      <rPr>
        <sz val="9"/>
        <color rgb="FF0070C0"/>
        <rFont val="Arial"/>
        <family val="2"/>
      </rPr>
      <t>Blue</t>
    </r>
    <r>
      <rPr>
        <sz val="9"/>
        <rFont val="Arial"/>
        <family val="2"/>
      </rPr>
      <t>-Drop-in session</t>
    </r>
  </si>
  <si>
    <r>
      <rPr>
        <sz val="9"/>
        <color rgb="FF7030A0"/>
        <rFont val="Arial"/>
        <family val="2"/>
      </rPr>
      <t>Purple</t>
    </r>
    <r>
      <rPr>
        <sz val="9"/>
        <rFont val="Arial"/>
        <family val="2"/>
      </rPr>
      <t>-Work session</t>
    </r>
  </si>
  <si>
    <t>Location</t>
  </si>
  <si>
    <t>Library</t>
  </si>
  <si>
    <t>Class is a follow-up or has previously attended library instruction in the same semester</t>
  </si>
  <si>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>-Library instruction held in other classrom</t>
    </r>
  </si>
  <si>
    <t>"Total number of students" calculated  as total attedance minus students in multiple/follow-up classes (For classes with multiple</t>
  </si>
  <si>
    <t>instruction sessions, largest attendace number used).</t>
  </si>
  <si>
    <t>"Total attendance counted" calculated as total of students counted for every session.</t>
  </si>
  <si>
    <t>Embedded</t>
  </si>
  <si>
    <t>Total number of embedded classes</t>
  </si>
  <si>
    <t>Total number of embedded sessions</t>
  </si>
  <si>
    <t>Total number of students - embedded</t>
  </si>
  <si>
    <t>Total student attendance counted - embedded</t>
  </si>
  <si>
    <t>*Numbers also included in the statistics summary above</t>
  </si>
  <si>
    <t>Library Instruction</t>
  </si>
  <si>
    <t>Library Instruction-Embedded</t>
  </si>
  <si>
    <t>Total # of Classes - embedded</t>
  </si>
  <si>
    <t>Total # of Sessions - embedded</t>
  </si>
  <si>
    <t>Total # of Students - embedded</t>
  </si>
  <si>
    <t xml:space="preserve">"Total number of students" calculated  as total attedance minus students in multiple/follow-up classes (For </t>
  </si>
  <si>
    <t>classes with multiple instruction sessions, largest attendace number used).</t>
  </si>
  <si>
    <t>Class</t>
  </si>
  <si>
    <t>Section</t>
  </si>
  <si>
    <r>
      <rPr>
        <sz val="9"/>
        <color theme="9" tint="-0.249977111117893"/>
        <rFont val="Arial"/>
        <family val="2"/>
      </rPr>
      <t>Orange</t>
    </r>
    <r>
      <rPr>
        <sz val="9"/>
        <rFont val="Arial"/>
        <family val="2"/>
      </rPr>
      <t>-Online support for online class</t>
    </r>
  </si>
  <si>
    <t>"Cancelled" or "No Show" classes not included in the statics summary</t>
  </si>
  <si>
    <t>Saturday</t>
  </si>
  <si>
    <t>Total # of Saturday sessions</t>
  </si>
  <si>
    <t>Total number of Saturday sessions</t>
  </si>
  <si>
    <t xml:space="preserve">Total student attend. counted - embed.   </t>
  </si>
  <si>
    <t>n/a</t>
  </si>
  <si>
    <t>Stewart-Deaker</t>
  </si>
  <si>
    <t>Mann</t>
  </si>
  <si>
    <t>11:00AM</t>
  </si>
  <si>
    <t>Psych 28</t>
  </si>
  <si>
    <t>Brem</t>
  </si>
  <si>
    <t>1:30PM</t>
  </si>
  <si>
    <t>Eng 1A</t>
  </si>
  <si>
    <t>Sabir</t>
  </si>
  <si>
    <t>Eng 5</t>
  </si>
  <si>
    <t>Eng 1AS</t>
  </si>
  <si>
    <t>x</t>
  </si>
  <si>
    <t>Chun</t>
  </si>
  <si>
    <t>Hansen-Little</t>
  </si>
  <si>
    <t>Online</t>
  </si>
  <si>
    <t>10:30AM</t>
  </si>
  <si>
    <t>Ulrey</t>
  </si>
  <si>
    <t>NO INSTRUCTION HELD SUMMER 2020</t>
  </si>
  <si>
    <t>Summer 2020</t>
  </si>
  <si>
    <t>Fall 2020</t>
  </si>
  <si>
    <t>Spring 2021</t>
  </si>
  <si>
    <t xml:space="preserve"> 2020-2021</t>
  </si>
  <si>
    <t>Sept. 8, 2020</t>
  </si>
  <si>
    <t>9:00AM</t>
  </si>
  <si>
    <t>Sept. 14, 2020</t>
  </si>
  <si>
    <t>Sept. 15, 2020</t>
  </si>
  <si>
    <t>Recorded</t>
  </si>
  <si>
    <t>Live or Recorded</t>
  </si>
  <si>
    <t>Live</t>
  </si>
  <si>
    <t>Sept. 16, 2020</t>
  </si>
  <si>
    <t>10:15AM</t>
  </si>
  <si>
    <t>Both</t>
  </si>
  <si>
    <t>Sept. 17, 2020</t>
  </si>
  <si>
    <t>Sept. 22, 2020</t>
  </si>
  <si>
    <t>Sept. 23, 2020</t>
  </si>
  <si>
    <t>Sept. 24, 2020</t>
  </si>
  <si>
    <t>Sept. 30,2020</t>
  </si>
  <si>
    <t>Oct. 6, 2020</t>
  </si>
  <si>
    <t>Oct. 13, 2020</t>
  </si>
  <si>
    <t>Oct. 14, 2020</t>
  </si>
  <si>
    <t>Oct. 15, 2020</t>
  </si>
  <si>
    <t>Oct. 20, 2020</t>
  </si>
  <si>
    <t>Oct. 29, 2020</t>
  </si>
  <si>
    <t>COUNS 24</t>
  </si>
  <si>
    <t>Nakano</t>
  </si>
  <si>
    <t>Nov. 18, 2020</t>
  </si>
  <si>
    <t>Oct. 28 2020</t>
  </si>
  <si>
    <t>Nov. 17, 2020</t>
  </si>
  <si>
    <t>Feb. 8, 2021</t>
  </si>
  <si>
    <t>Nelson</t>
  </si>
  <si>
    <t>Feb. 9, 2021</t>
  </si>
  <si>
    <t>ESOL 52</t>
  </si>
  <si>
    <t>Ekici</t>
  </si>
  <si>
    <t>Feb. 11, 2021</t>
  </si>
  <si>
    <t>10:00AM</t>
  </si>
  <si>
    <t>Feb. 23, 2021</t>
  </si>
  <si>
    <t>Feb. 24, 2021</t>
  </si>
  <si>
    <t>Feb. 25, 2021</t>
  </si>
  <si>
    <t>Mar. 1, 2021</t>
  </si>
  <si>
    <t>SOC 2</t>
  </si>
  <si>
    <t>Harris</t>
  </si>
  <si>
    <t>Mar. 2, 2021</t>
  </si>
  <si>
    <t>Mar. 3, 2021</t>
  </si>
  <si>
    <t>Mar. 5, 2021</t>
  </si>
  <si>
    <t>Worksheet</t>
  </si>
  <si>
    <t>Mar. 16, 2021</t>
  </si>
  <si>
    <t>Mar. 17, 2021</t>
  </si>
  <si>
    <t>Apr. 7, 2021</t>
  </si>
  <si>
    <t>Apr. 12, 2021</t>
  </si>
  <si>
    <t>Apr. 13, 2021</t>
  </si>
  <si>
    <t>Apr. 14, 2021</t>
  </si>
  <si>
    <t>Apr. 15, 2021</t>
  </si>
  <si>
    <t>Apr. 20, 2021</t>
  </si>
  <si>
    <t>Apr. 19, 2021</t>
  </si>
  <si>
    <t>Apr. 21, 2021</t>
  </si>
  <si>
    <t>Apr. 27, 2021</t>
  </si>
  <si>
    <t>Apr. 29, 2021</t>
  </si>
  <si>
    <t>1:00PM</t>
  </si>
  <si>
    <t>Scoggins</t>
  </si>
  <si>
    <t>May 4, 2021</t>
  </si>
  <si>
    <t>May 11, 2021</t>
  </si>
  <si>
    <t>Q&amp;A Session</t>
  </si>
  <si>
    <t>NOTE: Spring does not include videos created in fall that were shown in spring</t>
  </si>
  <si>
    <t xml:space="preserve">Total number of embedded classes </t>
  </si>
  <si>
    <t>Type of Session</t>
  </si>
  <si>
    <t>Live &amp; Record.</t>
  </si>
  <si>
    <t>Q &amp; A</t>
  </si>
  <si>
    <t>Spring 2021 Embedded Instruction Statistics*</t>
  </si>
  <si>
    <t>Spring 2021 Instruction Statistics Summary</t>
  </si>
  <si>
    <t>Note: Starting Fall 2020, embedded classes counted as classes with Librarian embedded in Canvas</t>
  </si>
  <si>
    <t>Summer 2020 Instruction Statistics Summary</t>
  </si>
  <si>
    <t>Summer 2020 Embedded Instruction Statistics*</t>
  </si>
  <si>
    <t>Fall 2020 Instruction Statistics Summary</t>
  </si>
  <si>
    <t>Fall 2020 Embedded Instruction Statistics*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</si>
</sst>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7030A0"/>
      <name val="Arial"/>
      <family val="2"/>
    </font>
    <font>
      <i/>
      <sz val="10"/>
      <name val="Arial"/>
      <family val="2"/>
    </font>
    <font>
      <sz val="9"/>
      <color rgb="FF0070C0"/>
      <name val="Arial"/>
      <family val="2"/>
    </font>
    <font>
      <sz val="10"/>
      <color theme="3" tint="0.39997558519241921"/>
      <name val="Arial"/>
      <family val="2"/>
    </font>
    <font>
      <b/>
      <sz val="9"/>
      <name val="Arial"/>
      <family val="2"/>
    </font>
    <font>
      <sz val="10"/>
      <color rgb="FF00B050"/>
      <name val="Arial"/>
      <family val="2"/>
    </font>
    <font>
      <b/>
      <sz val="11"/>
      <name val="Arial"/>
      <family val="2"/>
    </font>
    <font>
      <sz val="9"/>
      <color theme="9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00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2" fontId="1" fillId="0" borderId="0" xfId="0" applyNumberFormat="1" applyFont="1" applyBorder="1"/>
    <xf numFmtId="0" fontId="2" fillId="0" borderId="0" xfId="0" applyFont="1" applyAlignment="1"/>
    <xf numFmtId="0" fontId="0" fillId="0" borderId="3" xfId="0" applyFill="1" applyBorder="1"/>
    <xf numFmtId="0" fontId="0" fillId="0" borderId="3" xfId="0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0" fontId="7" fillId="0" borderId="0" xfId="0" applyFont="1" applyBorder="1"/>
    <xf numFmtId="0" fontId="0" fillId="0" borderId="0" xfId="0" applyFill="1" applyBorder="1"/>
    <xf numFmtId="0" fontId="7" fillId="0" borderId="0" xfId="0" applyFont="1"/>
    <xf numFmtId="2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2" fontId="0" fillId="0" borderId="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3" xfId="0" applyFont="1" applyBorder="1"/>
    <xf numFmtId="0" fontId="7" fillId="0" borderId="1" xfId="0" applyFont="1" applyBorder="1"/>
    <xf numFmtId="0" fontId="7" fillId="2" borderId="0" xfId="0" applyFont="1" applyFill="1" applyBorder="1"/>
    <xf numFmtId="0" fontId="0" fillId="2" borderId="0" xfId="0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2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1" fillId="0" borderId="6" xfId="0" applyFont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1" fillId="0" borderId="9" xfId="0" applyFont="1" applyBorder="1" applyAlignment="1">
      <alignment horizontal="left"/>
    </xf>
    <xf numFmtId="0" fontId="17" fillId="0" borderId="2" xfId="0" applyFont="1" applyFill="1" applyBorder="1"/>
    <xf numFmtId="49" fontId="7" fillId="0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19" fillId="9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 wrapText="1"/>
    </xf>
    <xf numFmtId="0" fontId="19" fillId="12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14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7" fillId="13" borderId="3" xfId="0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15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99"/>
      <color rgb="FFFF0000"/>
      <color rgb="FFFFFF66"/>
      <color rgb="FF66FF66"/>
      <color rgb="FFFF99FF"/>
      <color rgb="FF00FFFF"/>
      <color rgb="FFFF7C80"/>
      <color rgb="FFFF99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Sessions</a:t>
            </a:r>
          </a:p>
        </c:rich>
      </c:tx>
      <c:layout>
        <c:manualLayout>
          <c:xMode val="edge"/>
          <c:yMode val="edge"/>
          <c:x val="0.32996686020309146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744284880525"/>
          <c:y val="0.23897058823529421"/>
          <c:w val="0.69360383391836788"/>
          <c:h val="0.51470588235294112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Summary!$B$6</c:f>
              <c:strCache>
                <c:ptCount val="1"/>
                <c:pt idx="0">
                  <c:v>Total # of Sessions</c:v>
                </c:pt>
              </c:strCache>
            </c:strRef>
          </c:cat>
          <c:val>
            <c:numRef>
              <c:f>Summary!$C$6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6-402C-95A2-CA0CD00860A3}"/>
            </c:ext>
          </c:extLst>
        </c:ser>
        <c:ser>
          <c:idx val="1"/>
          <c:order val="1"/>
          <c:tx>
            <c:v>Fall 2020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Summary!$B$6</c:f>
              <c:strCache>
                <c:ptCount val="1"/>
                <c:pt idx="0">
                  <c:v>Total # of Sessions</c:v>
                </c:pt>
              </c:strCache>
            </c:strRef>
          </c:cat>
          <c:val>
            <c:numRef>
              <c:f>Summary!$D$6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6-402C-95A2-CA0CD00860A3}"/>
            </c:ext>
          </c:extLst>
        </c:ser>
        <c:ser>
          <c:idx val="2"/>
          <c:order val="2"/>
          <c:tx>
            <c:v>Spring 2021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Summary!$B$6</c:f>
              <c:strCache>
                <c:ptCount val="1"/>
                <c:pt idx="0">
                  <c:v>Total # of Sessions</c:v>
                </c:pt>
              </c:strCache>
            </c:strRef>
          </c:cat>
          <c:val>
            <c:numRef>
              <c:f>Summary!$E$6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6-402C-95A2-CA0CD0086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90592"/>
        <c:axId val="64592896"/>
      </c:barChart>
      <c:catAx>
        <c:axId val="6459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0404111102273826"/>
              <c:y val="0.863970588235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9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2.6936026936026935E-2"/>
              <c:y val="0.393382352941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90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673382998831"/>
          <c:y val="0.38602941176473116"/>
          <c:w val="0.16666702015782894"/>
          <c:h val="0.224264705882355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75" b="1" i="0" u="none" strike="noStrike" baseline="0"/>
              <a:t>Total student attendance counted - Embedded </a:t>
            </a:r>
            <a:endParaRPr lang="en-US"/>
          </a:p>
        </c:rich>
      </c:tx>
      <c:layout>
        <c:manualLayout>
          <c:xMode val="edge"/>
          <c:yMode val="edge"/>
          <c:x val="0.2293423271500844"/>
          <c:y val="5.1660516605166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347"/>
          <c:h val="0.53136627105600898"/>
        </c:manualLayout>
      </c:layout>
      <c:barChart>
        <c:barDir val="col"/>
        <c:grouping val="clustered"/>
        <c:varyColors val="0"/>
        <c:ser>
          <c:idx val="2"/>
          <c:order val="0"/>
          <c:tx>
            <c:v>Summer 2020</c:v>
          </c:tx>
          <c:invertIfNegative val="0"/>
          <c:cat>
            <c:strLit>
              <c:ptCount val="1"/>
              <c:pt idx="0">
                <c:v>Total student attendance counted - embedded</c:v>
              </c:pt>
            </c:strLit>
          </c:cat>
          <c:val>
            <c:numRef>
              <c:f>Summary!$C$18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2-4958-8C10-295ABDCD8D9F}"/>
            </c:ext>
          </c:extLst>
        </c:ser>
        <c:ser>
          <c:idx val="0"/>
          <c:order val="1"/>
          <c:tx>
            <c:v>Fall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student attendance counted - embedded</c:v>
              </c:pt>
            </c:strLit>
          </c:cat>
          <c:val>
            <c:numRef>
              <c:f>Summary!$D$18</c:f>
              <c:numCache>
                <c:formatCode>General</c:formatCode>
                <c:ptCount val="1"/>
                <c:pt idx="0">
                  <c:v>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B-42AF-A66B-4B96F5FD395B}"/>
            </c:ext>
          </c:extLst>
        </c:ser>
        <c:ser>
          <c:idx val="1"/>
          <c:order val="2"/>
          <c:tx>
            <c:v>Spring 2021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student attendance counted - embedded</c:v>
              </c:pt>
            </c:strLit>
          </c:cat>
          <c:val>
            <c:numRef>
              <c:f>Summary!$E$18</c:f>
              <c:numCache>
                <c:formatCode>General</c:formatCode>
                <c:ptCount val="1"/>
                <c:pt idx="0">
                  <c:v>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B-42AF-A66B-4B96F5FD3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68960"/>
        <c:axId val="64983424"/>
      </c:barChart>
      <c:catAx>
        <c:axId val="6496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327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8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4732996065205192E-2"/>
              <c:y val="0.357933966741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68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8100056211356"/>
          <c:y val="0.35178429264607602"/>
          <c:w val="9.9523664095107836E-2"/>
          <c:h val="0.174337100851323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Librarians</a:t>
            </a:r>
          </a:p>
        </c:rich>
      </c:tx>
      <c:layout>
        <c:manualLayout>
          <c:xMode val="edge"/>
          <c:yMode val="edge"/>
          <c:x val="0.42720763723150357"/>
          <c:y val="4.2452830188679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9164677804295"/>
          <c:y val="0.25943396226415188"/>
          <c:w val="0.67780429594272074"/>
          <c:h val="0.44339622641509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'Summer 2020'!$C$32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'Summer 2020'!$B$33:$B$33</c:f>
              <c:numCache>
                <c:formatCode>General</c:formatCode>
                <c:ptCount val="1"/>
              </c:numCache>
            </c:numRef>
          </c:cat>
          <c:val>
            <c:numRef>
              <c:f>'Summer 2020'!$C$33:$C$33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C-4D3A-B8F0-121D38DE1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18976"/>
        <c:axId val="65120896"/>
      </c:barChart>
      <c:catAx>
        <c:axId val="651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Librarian</a:t>
                </a:r>
              </a:p>
            </c:rich>
          </c:tx>
          <c:layout>
            <c:manualLayout>
              <c:xMode val="edge"/>
              <c:yMode val="edge"/>
              <c:x val="0.40334128878281938"/>
              <c:y val="0.830188679245283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186157517899805E-2"/>
              <c:y val="0.34905660377358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8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4892601431984"/>
          <c:y val="0.43396226415097128"/>
          <c:w val="0.15035799522672744"/>
          <c:h val="9.4339622641506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Day of the Weeks</a:t>
            </a:r>
          </a:p>
        </c:rich>
      </c:tx>
      <c:layout>
        <c:manualLayout>
          <c:xMode val="edge"/>
          <c:yMode val="edge"/>
          <c:x val="0.37947494033415347"/>
          <c:y val="4.2452830188679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9164677804295"/>
          <c:y val="0.25943396226415188"/>
          <c:w val="0.67780429594272074"/>
          <c:h val="0.26886792452830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'Summer 2020'!$C$43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'Summer 2020'!$B$44:$B$48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'Summer 2020'!$C$44:$C$48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8-4BD4-BB7F-4AE92B669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41376"/>
        <c:axId val="65164032"/>
      </c:barChart>
      <c:catAx>
        <c:axId val="6514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3914081145586836"/>
              <c:y val="0.830188679245283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6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186157517899805E-2"/>
              <c:y val="0.25943396226415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41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4892601431984"/>
          <c:y val="0.34905660377358488"/>
          <c:w val="0.15035799522672744"/>
          <c:h val="9.4339622641509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Days of the week</a:t>
            </a:r>
          </a:p>
        </c:rich>
      </c:tx>
      <c:layout>
        <c:manualLayout>
          <c:xMode val="edge"/>
          <c:yMode val="edge"/>
          <c:x val="0.3977021148218700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267670769735"/>
          <c:y val="0.22307692307692309"/>
          <c:w val="0.6413807502262"/>
          <c:h val="0.3615384615384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'Fall 2020'!$C$97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'Fall 2020'!$B$98:$B$103</c:f>
              <c:strCache>
                <c:ptCount val="6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</c:strCache>
            </c:strRef>
          </c:cat>
          <c:val>
            <c:numRef>
              <c:f>'Fall 2020'!$C$98:$C$103</c:f>
              <c:numCache>
                <c:formatCode>General</c:formatCode>
                <c:ptCount val="6"/>
                <c:pt idx="0">
                  <c:v>1</c:v>
                </c:pt>
                <c:pt idx="1">
                  <c:v>20</c:v>
                </c:pt>
                <c:pt idx="2">
                  <c:v>14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6-4D54-9B31-83F5AE48C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6672"/>
        <c:axId val="65518592"/>
      </c:barChart>
      <c:catAx>
        <c:axId val="6551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3908142516669818"/>
              <c:y val="0.85769230769230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1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518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6781609195402298E-2"/>
              <c:y val="0.29615384615384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1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79503424144928"/>
          <c:y val="0.36538461538466116"/>
          <c:w val="0.16781657465230621"/>
          <c:h val="8.0769230769230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678257459198244"/>
          <c:y val="3.84615821939225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1267670769735"/>
          <c:y val="0.22307692307692309"/>
          <c:w val="0.6413807502262"/>
          <c:h val="0.51923076923073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'Fall 2020'!$C$82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'Fall 2020'!$B$83:$B$84</c:f>
              <c:strCache>
                <c:ptCount val="2"/>
                <c:pt idx="0">
                  <c:v>Mann</c:v>
                </c:pt>
                <c:pt idx="1">
                  <c:v>Stewart-Deaker</c:v>
                </c:pt>
              </c:strCache>
            </c:strRef>
          </c:cat>
          <c:val>
            <c:numRef>
              <c:f>'Fall 2020'!$C$83:$C$84</c:f>
              <c:numCache>
                <c:formatCode>General</c:formatCode>
                <c:ptCount val="2"/>
                <c:pt idx="0">
                  <c:v>1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E-48E9-BA14-A365E5634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80032"/>
        <c:axId val="65590400"/>
      </c:barChart>
      <c:catAx>
        <c:axId val="655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Librarian</a:t>
                </a:r>
              </a:p>
            </c:rich>
          </c:tx>
          <c:layout>
            <c:manualLayout>
              <c:xMode val="edge"/>
              <c:yMode val="edge"/>
              <c:x val="0.40459866654599208"/>
              <c:y val="0.85769237329090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5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6781609195402298E-2"/>
              <c:y val="0.373076740858678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80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79503424144928"/>
          <c:y val="0.44230781621611376"/>
          <c:w val="0.16781657465230621"/>
          <c:h val="8.0769398410038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Location</a:t>
            </a:r>
            <a:endParaRPr lang="en-US"/>
          </a:p>
        </c:rich>
      </c:tx>
      <c:layout>
        <c:manualLayout>
          <c:xMode val="edge"/>
          <c:yMode val="edge"/>
          <c:x val="0.43652384668132699"/>
          <c:y val="4.9390301622134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267670769735"/>
          <c:y val="0.22307692307692309"/>
          <c:w val="0.6413807502262"/>
          <c:h val="0.36153846153847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'Fall 2020'!$C$113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'Fall 2020'!$B$114:$B$115</c:f>
              <c:strCache>
                <c:ptCount val="2"/>
                <c:pt idx="0">
                  <c:v>Library</c:v>
                </c:pt>
                <c:pt idx="1">
                  <c:v>Online</c:v>
                </c:pt>
              </c:strCache>
            </c:strRef>
          </c:cat>
          <c:val>
            <c:numRef>
              <c:f>'Fall 2020'!$C$114:$C$115</c:f>
              <c:numCache>
                <c:formatCode>General</c:formatCode>
                <c:ptCount val="2"/>
                <c:pt idx="0">
                  <c:v>0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F-4DD8-92B5-F0447ACBA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10880"/>
        <c:axId val="65612800"/>
      </c:barChart>
      <c:catAx>
        <c:axId val="656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0004232579035731"/>
              <c:y val="0.842127924670900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61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6781609195402298E-2"/>
              <c:y val="0.29615384615384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79503424144972"/>
          <c:y val="0.36538461538466155"/>
          <c:w val="0.16781657465230621"/>
          <c:h val="8.0769230769230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Type of Session</a:t>
            </a:r>
          </a:p>
        </c:rich>
      </c:tx>
      <c:layout>
        <c:manualLayout>
          <c:xMode val="edge"/>
          <c:yMode val="edge"/>
          <c:x val="0.371429321334869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7651710499698"/>
          <c:y val="0.22779965725985088"/>
          <c:w val="0.56666798425405551"/>
          <c:h val="0.38610111399977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'Fall 2020'!$C$129:$C$130</c:f>
              <c:strCache>
                <c:ptCount val="2"/>
                <c:pt idx="0">
                  <c:v>Type of Session</c:v>
                </c:pt>
                <c:pt idx="1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'Fall 2020'!$B$131:$B$133</c:f>
              <c:strCache>
                <c:ptCount val="3"/>
                <c:pt idx="0">
                  <c:v>Live</c:v>
                </c:pt>
                <c:pt idx="1">
                  <c:v>Recorded</c:v>
                </c:pt>
                <c:pt idx="2">
                  <c:v>Live &amp; Record.</c:v>
                </c:pt>
              </c:strCache>
            </c:strRef>
          </c:cat>
          <c:val>
            <c:numRef>
              <c:f>'Fall 2020'!$C$131:$C$133</c:f>
              <c:numCache>
                <c:formatCode>General</c:formatCode>
                <c:ptCount val="3"/>
                <c:pt idx="0">
                  <c:v>2</c:v>
                </c:pt>
                <c:pt idx="1">
                  <c:v>44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C-4AE3-966E-619FD57B4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5440"/>
        <c:axId val="71167360"/>
      </c:barChart>
      <c:catAx>
        <c:axId val="711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39762004749408392"/>
              <c:y val="0.86100548242283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127417180960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33508311461071"/>
          <c:y val="0.35521316592183338"/>
          <c:w val="0.24761954755655591"/>
          <c:h val="0.13127453662886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Librarians</a:t>
            </a:r>
          </a:p>
        </c:rich>
      </c:tx>
      <c:layout>
        <c:manualLayout>
          <c:xMode val="edge"/>
          <c:yMode val="edge"/>
          <c:x val="0.42004773269689727"/>
          <c:y val="4.0909090909090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114558472677"/>
          <c:y val="0.25454601950022077"/>
          <c:w val="0.66348448687353778"/>
          <c:h val="0.45909192802718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'Spring 2021'!$C$81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'Spring 2021'!$B$82:$B$82</c:f>
              <c:strCache>
                <c:ptCount val="1"/>
                <c:pt idx="0">
                  <c:v>Stewart-Deaker</c:v>
                </c:pt>
              </c:strCache>
            </c:strRef>
          </c:cat>
          <c:val>
            <c:numRef>
              <c:f>'Spring 2021'!$C$82:$C$82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8-4F3B-BECA-66E6B15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50048"/>
        <c:axId val="71124480"/>
      </c:barChart>
      <c:catAx>
        <c:axId val="6565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Librarian</a:t>
                </a:r>
              </a:p>
            </c:rich>
          </c:tx>
          <c:layout>
            <c:manualLayout>
              <c:xMode val="edge"/>
              <c:yMode val="edge"/>
              <c:x val="0.4105011933174374"/>
              <c:y val="0.83636554521591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2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244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186157517899805E-2"/>
              <c:y val="0.354546408971607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4892601431984"/>
          <c:y val="0.44091004533525907"/>
          <c:w val="0.15035799522672771"/>
          <c:h val="9.0909090909090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Day of the Week</a:t>
            </a:r>
          </a:p>
        </c:rich>
      </c:tx>
      <c:layout>
        <c:manualLayout>
          <c:xMode val="edge"/>
          <c:yMode val="edge"/>
          <c:x val="0.371429321334869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7651710499698"/>
          <c:y val="0.22779965725985088"/>
          <c:w val="0.56666798425405551"/>
          <c:h val="0.38610111399977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'Spring 2021'!$C$90:$C$91</c:f>
              <c:strCache>
                <c:ptCount val="2"/>
                <c:pt idx="0">
                  <c:v>Days of the Week</c:v>
                </c:pt>
                <c:pt idx="1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'Spring 2021'!$B$92:$B$97</c:f>
              <c:strCache>
                <c:ptCount val="6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</c:strCache>
            </c:strRef>
          </c:cat>
          <c:val>
            <c:numRef>
              <c:f>'Spring 2021'!$C$92:$C$97</c:f>
              <c:numCache>
                <c:formatCode>General</c:formatCode>
                <c:ptCount val="6"/>
                <c:pt idx="0">
                  <c:v>6</c:v>
                </c:pt>
                <c:pt idx="1">
                  <c:v>18</c:v>
                </c:pt>
                <c:pt idx="2">
                  <c:v>10</c:v>
                </c:pt>
                <c:pt idx="3">
                  <c:v>13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A-4207-BCCD-5D506B6B9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5440"/>
        <c:axId val="71167360"/>
      </c:barChart>
      <c:catAx>
        <c:axId val="711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39762004749408392"/>
              <c:y val="0.86100548242283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127417180960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33508311461071"/>
          <c:y val="0.35521316592183338"/>
          <c:w val="0.24761954755655591"/>
          <c:h val="0.13127453662886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Location</a:t>
            </a:r>
          </a:p>
        </c:rich>
      </c:tx>
      <c:layout>
        <c:manualLayout>
          <c:xMode val="edge"/>
          <c:yMode val="edge"/>
          <c:x val="0.42004773269689727"/>
          <c:y val="4.0909090909090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1145584726781"/>
          <c:y val="0.25454601950022077"/>
          <c:w val="0.663484486873538"/>
          <c:h val="0.45909192802718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'Spring 2021'!$C$109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'Spring 2021'!$B$110:$B$111</c:f>
              <c:strCache>
                <c:ptCount val="2"/>
                <c:pt idx="0">
                  <c:v>Library</c:v>
                </c:pt>
                <c:pt idx="1">
                  <c:v>Online</c:v>
                </c:pt>
              </c:strCache>
            </c:strRef>
          </c:cat>
          <c:val>
            <c:numRef>
              <c:f>'Spring 2021'!$C$110:$C$111</c:f>
              <c:numCache>
                <c:formatCode>General</c:formatCode>
                <c:ptCount val="2"/>
                <c:pt idx="0">
                  <c:v>0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C-4F6D-AC90-12E1D57A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60864"/>
        <c:axId val="71079424"/>
      </c:barChart>
      <c:catAx>
        <c:axId val="7106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1050119331743751"/>
              <c:y val="0.83636554521591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7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079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186157517899805E-2"/>
              <c:y val="0.354546408971607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60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4892601431984"/>
          <c:y val="0.44091004533525924"/>
          <c:w val="0.15035799522672771"/>
          <c:h val="9.0909090909090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Students</a:t>
            </a:r>
          </a:p>
        </c:rich>
      </c:tx>
      <c:layout>
        <c:manualLayout>
          <c:xMode val="edge"/>
          <c:yMode val="edge"/>
          <c:x val="0.32827431141091096"/>
          <c:y val="3.8062130778544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1652613828463"/>
          <c:y val="0.22491387481393749"/>
          <c:w val="0.67622259696460063"/>
          <c:h val="0.53633308609477404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Summary!$B$8</c:f>
              <c:strCache>
                <c:ptCount val="1"/>
                <c:pt idx="0">
                  <c:v>Total # of Students</c:v>
                </c:pt>
              </c:strCache>
            </c:strRef>
          </c:cat>
          <c:val>
            <c:numRef>
              <c:f>Summary!$C$8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3-4E05-BA66-4EDEFE35BFBE}"/>
            </c:ext>
          </c:extLst>
        </c:ser>
        <c:ser>
          <c:idx val="1"/>
          <c:order val="1"/>
          <c:tx>
            <c:v>Fall 2020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Summary!$B$8</c:f>
              <c:strCache>
                <c:ptCount val="1"/>
                <c:pt idx="0">
                  <c:v>Total # of Students</c:v>
                </c:pt>
              </c:strCache>
            </c:strRef>
          </c:cat>
          <c:val>
            <c:numRef>
              <c:f>Summary!$D$8</c:f>
              <c:numCache>
                <c:formatCode>General</c:formatCode>
                <c:ptCount val="1"/>
                <c:pt idx="0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F3-4E05-BA66-4EDEFE35BFBE}"/>
            </c:ext>
          </c:extLst>
        </c:ser>
        <c:ser>
          <c:idx val="2"/>
          <c:order val="2"/>
          <c:tx>
            <c:v>Spring 2021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Summary!$B$8</c:f>
              <c:strCache>
                <c:ptCount val="1"/>
                <c:pt idx="0">
                  <c:v>Total # of Students</c:v>
                </c:pt>
              </c:strCache>
            </c:strRef>
          </c:cat>
          <c:val>
            <c:numRef>
              <c:f>Summary!$E$8</c:f>
              <c:numCache>
                <c:formatCode>General</c:formatCode>
                <c:ptCount val="1"/>
                <c:pt idx="0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F3-4E05-BA66-4EDEFE35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14720"/>
        <c:axId val="63216640"/>
      </c:barChart>
      <c:catAx>
        <c:axId val="632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0472175379427588"/>
              <c:y val="0.86851354365018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1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1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6981450252951088E-2"/>
              <c:y val="0.39100406566828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14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18887015178065"/>
          <c:y val="0.38408385226357816"/>
          <c:w val="0.17032040472175014"/>
          <c:h val="0.221453690837658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Type of Session</a:t>
            </a:r>
          </a:p>
        </c:rich>
      </c:tx>
      <c:layout>
        <c:manualLayout>
          <c:xMode val="edge"/>
          <c:yMode val="edge"/>
          <c:x val="0.371429321334869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7651710499698"/>
          <c:y val="0.22779965725985088"/>
          <c:w val="0.56666798425405551"/>
          <c:h val="0.38610111399977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'Spring 2021'!$C$119:$C$120</c:f>
              <c:strCache>
                <c:ptCount val="2"/>
                <c:pt idx="0">
                  <c:v>Type of Session</c:v>
                </c:pt>
                <c:pt idx="1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'Spring 2021'!$B$121:$B$125</c:f>
              <c:strCache>
                <c:ptCount val="5"/>
                <c:pt idx="0">
                  <c:v>Live</c:v>
                </c:pt>
                <c:pt idx="1">
                  <c:v>Recorded</c:v>
                </c:pt>
                <c:pt idx="2">
                  <c:v>Live &amp; Record.</c:v>
                </c:pt>
                <c:pt idx="3">
                  <c:v>Worksheet</c:v>
                </c:pt>
                <c:pt idx="4">
                  <c:v>Q &amp; A</c:v>
                </c:pt>
              </c:strCache>
            </c:strRef>
          </c:cat>
          <c:val>
            <c:numRef>
              <c:f>'Spring 2021'!$C$121:$C$125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15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D-498C-999D-2195A8B9A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5440"/>
        <c:axId val="71167360"/>
      </c:barChart>
      <c:catAx>
        <c:axId val="711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39762004749408392"/>
              <c:y val="0.86100548242283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127417180960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33508311461071"/>
          <c:y val="0.35521316592183338"/>
          <c:w val="0.24761954755655591"/>
          <c:h val="0.13127453662886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Librarians</a:t>
            </a:r>
          </a:p>
        </c:rich>
      </c:tx>
      <c:layout>
        <c:manualLayout>
          <c:xMode val="edge"/>
          <c:yMode val="edge"/>
          <c:x val="0.3119730185497529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21416526138259E-2"/>
          <c:y val="0.23897058823529421"/>
          <c:w val="0.70489038785834734"/>
          <c:h val="0.51470588235294112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Summary!$B$9</c:f>
              <c:strCache>
                <c:ptCount val="1"/>
                <c:pt idx="0">
                  <c:v>Total # of Librarian Instructors</c:v>
                </c:pt>
              </c:strCache>
            </c:strRef>
          </c:cat>
          <c:val>
            <c:numRef>
              <c:f>Summary!$C$9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4BEC-A475-5BBA3FE2E997}"/>
            </c:ext>
          </c:extLst>
        </c:ser>
        <c:ser>
          <c:idx val="1"/>
          <c:order val="1"/>
          <c:tx>
            <c:v>Fall 2020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Summary!$B$9</c:f>
              <c:strCache>
                <c:ptCount val="1"/>
                <c:pt idx="0">
                  <c:v>Total # of Librarian Instructors</c:v>
                </c:pt>
              </c:strCache>
            </c:strRef>
          </c:cat>
          <c:val>
            <c:numRef>
              <c:f>Summary!$D$9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0-4BEC-A475-5BBA3FE2E997}"/>
            </c:ext>
          </c:extLst>
        </c:ser>
        <c:ser>
          <c:idx val="2"/>
          <c:order val="2"/>
          <c:tx>
            <c:v>Spring 2021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Summary!$B$9</c:f>
              <c:strCache>
                <c:ptCount val="1"/>
                <c:pt idx="0">
                  <c:v>Total # of Librarian Instructors</c:v>
                </c:pt>
              </c:strCache>
            </c:strRef>
          </c:cat>
          <c:val>
            <c:numRef>
              <c:f>Summary!$E$9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0-4BEC-A475-5BBA3FE2E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66720"/>
        <c:axId val="64768640"/>
      </c:barChart>
      <c:catAx>
        <c:axId val="6476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3979763912310626"/>
              <c:y val="0.863970588235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6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6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Librarians</a:t>
                </a:r>
              </a:p>
            </c:rich>
          </c:tx>
          <c:layout>
            <c:manualLayout>
              <c:xMode val="edge"/>
              <c:yMode val="edge"/>
              <c:x val="1.7987633501967401E-2"/>
              <c:y val="0.38235294117649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66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38602941176473116"/>
          <c:w val="0.16694772344013944"/>
          <c:h val="0.22426470588235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Instructors</a:t>
            </a:r>
          </a:p>
        </c:rich>
      </c:tx>
      <c:layout>
        <c:manualLayout>
          <c:xMode val="edge"/>
          <c:yMode val="edge"/>
          <c:x val="0.31475260693765633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829"/>
          <c:y val="0.23897058823529421"/>
          <c:w val="0.69256813879731927"/>
          <c:h val="0.51470588235294112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Summary!$B$10</c:f>
              <c:strCache>
                <c:ptCount val="1"/>
                <c:pt idx="0">
                  <c:v>Total # of Instructors</c:v>
                </c:pt>
              </c:strCache>
            </c:strRef>
          </c:cat>
          <c:val>
            <c:numRef>
              <c:f>Summary!$C$10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E-4DE6-9310-C3B758BBD237}"/>
            </c:ext>
          </c:extLst>
        </c:ser>
        <c:ser>
          <c:idx val="1"/>
          <c:order val="1"/>
          <c:tx>
            <c:v>Fall 2020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Summary!$B$10</c:f>
              <c:strCache>
                <c:ptCount val="1"/>
                <c:pt idx="0">
                  <c:v>Total # of Instructors</c:v>
                </c:pt>
              </c:strCache>
            </c:strRef>
          </c:cat>
          <c:val>
            <c:numRef>
              <c:f>Summary!$D$10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E-4DE6-9310-C3B758BBD237}"/>
            </c:ext>
          </c:extLst>
        </c:ser>
        <c:ser>
          <c:idx val="2"/>
          <c:order val="2"/>
          <c:tx>
            <c:v>Spring 2021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Summary!$B$10</c:f>
              <c:strCache>
                <c:ptCount val="1"/>
                <c:pt idx="0">
                  <c:v>Total # of Instructors</c:v>
                </c:pt>
              </c:strCache>
            </c:strRef>
          </c:cat>
          <c:val>
            <c:numRef>
              <c:f>Summary!$E$10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E-4DE6-9310-C3B758BB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88512"/>
        <c:axId val="64690432"/>
      </c:barChart>
      <c:catAx>
        <c:axId val="646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0371657090162238"/>
              <c:y val="0.863970588235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Instructors</a:t>
                </a:r>
              </a:p>
            </c:rich>
          </c:tx>
          <c:layout>
            <c:manualLayout>
              <c:xMode val="edge"/>
              <c:yMode val="edge"/>
              <c:x val="2.7027027027028742E-2"/>
              <c:y val="0.37500000000000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2574661275448"/>
          <c:y val="0.38602941176473116"/>
          <c:w val="0.16722990707243499"/>
          <c:h val="0.22426470588235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Number of Students per Instruction</a:t>
            </a:r>
          </a:p>
        </c:rich>
      </c:tx>
      <c:layout>
        <c:manualLayout>
          <c:xMode val="edge"/>
          <c:yMode val="edge"/>
          <c:x val="0.2181000562113547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247"/>
          <c:h val="0.53136627105600998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Summary!$B$11</c:f>
              <c:strCache>
                <c:ptCount val="1"/>
                <c:pt idx="0">
                  <c:v>Average # of Students per Instruction</c:v>
                </c:pt>
              </c:strCache>
            </c:strRef>
          </c:cat>
          <c:val>
            <c:numRef>
              <c:f>Summary!$C$11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C-442B-8ECB-B68C070F8D07}"/>
            </c:ext>
          </c:extLst>
        </c:ser>
        <c:ser>
          <c:idx val="1"/>
          <c:order val="1"/>
          <c:tx>
            <c:v>Fall 2020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Summary!$B$11</c:f>
              <c:strCache>
                <c:ptCount val="1"/>
                <c:pt idx="0">
                  <c:v>Average # of Students per Instruction</c:v>
                </c:pt>
              </c:strCache>
            </c:strRef>
          </c:cat>
          <c:val>
            <c:numRef>
              <c:f>Summary!$D$11</c:f>
              <c:numCache>
                <c:formatCode>0.00</c:formatCode>
                <c:ptCount val="1"/>
                <c:pt idx="0">
                  <c:v>29.907407407407408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C-442B-8ECB-B68C070F8D07}"/>
            </c:ext>
          </c:extLst>
        </c:ser>
        <c:ser>
          <c:idx val="2"/>
          <c:order val="2"/>
          <c:tx>
            <c:v>Spring 2021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Summary!$B$11</c:f>
              <c:strCache>
                <c:ptCount val="1"/>
                <c:pt idx="0">
                  <c:v>Average # of Students per Instruction</c:v>
                </c:pt>
              </c:strCache>
            </c:strRef>
          </c:cat>
          <c:val>
            <c:numRef>
              <c:f>Summary!$E$11</c:f>
              <c:numCache>
                <c:formatCode>0.00</c:formatCode>
                <c:ptCount val="1"/>
                <c:pt idx="0">
                  <c:v>24.981132075471699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C-442B-8ECB-B68C070F8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49568"/>
        <c:axId val="64751488"/>
      </c:barChart>
      <c:catAx>
        <c:axId val="6474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244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5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Students per Instruction</a:t>
                </a:r>
              </a:p>
            </c:rich>
          </c:tx>
          <c:layout>
            <c:manualLayout>
              <c:xMode val="edge"/>
              <c:yMode val="edge"/>
              <c:x val="2.6981450252951088E-2"/>
              <c:y val="0.13653175271910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4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37638453864853638"/>
          <c:w val="0.16694772344013944"/>
          <c:h val="0.2250926383279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Student</a:t>
            </a:r>
            <a:r>
              <a:rPr lang="en-US" baseline="0"/>
              <a:t> Attendance Counted</a:t>
            </a:r>
            <a:endParaRPr lang="en-US"/>
          </a:p>
        </c:rich>
      </c:tx>
      <c:layout>
        <c:manualLayout>
          <c:xMode val="edge"/>
          <c:yMode val="edge"/>
          <c:x val="0.26711613068568452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74428488052504"/>
          <c:y val="0.23897058823529421"/>
          <c:w val="0.69360383391836811"/>
          <c:h val="0.51470588235294112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Summary!$B$7</c:f>
              <c:strCache>
                <c:ptCount val="1"/>
                <c:pt idx="0">
                  <c:v>Total student attendance counted</c:v>
                </c:pt>
              </c:strCache>
            </c:strRef>
          </c:cat>
          <c:val>
            <c:numRef>
              <c:f>Summary!$C$7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8-4205-8295-CB392BAC9DB6}"/>
            </c:ext>
          </c:extLst>
        </c:ser>
        <c:ser>
          <c:idx val="1"/>
          <c:order val="1"/>
          <c:tx>
            <c:v>Fall 2020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Summary!$B$7</c:f>
              <c:strCache>
                <c:ptCount val="1"/>
                <c:pt idx="0">
                  <c:v>Total student attendance counted</c:v>
                </c:pt>
              </c:strCache>
            </c:strRef>
          </c:cat>
          <c:val>
            <c:numRef>
              <c:f>Summary!$D$7</c:f>
              <c:numCache>
                <c:formatCode>General</c:formatCode>
                <c:ptCount val="1"/>
                <c:pt idx="0">
                  <c:v>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8-4205-8295-CB392BAC9DB6}"/>
            </c:ext>
          </c:extLst>
        </c:ser>
        <c:ser>
          <c:idx val="2"/>
          <c:order val="2"/>
          <c:tx>
            <c:v>Spring 2021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Summary!$B$7</c:f>
              <c:strCache>
                <c:ptCount val="1"/>
                <c:pt idx="0">
                  <c:v>Total student attendance counted</c:v>
                </c:pt>
              </c:strCache>
            </c:strRef>
          </c:cat>
          <c:val>
            <c:numRef>
              <c:f>Summary!$E$7</c:f>
              <c:numCache>
                <c:formatCode>General</c:formatCode>
                <c:ptCount val="1"/>
                <c:pt idx="0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8-4205-8295-CB392BAC9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06272"/>
        <c:axId val="64865792"/>
      </c:barChart>
      <c:catAx>
        <c:axId val="6480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0404111102273826"/>
              <c:y val="0.863970588235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6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6936026936026935E-2"/>
              <c:y val="0.39338235294119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673382998831"/>
          <c:y val="0.38602941176473138"/>
          <c:w val="0.16666702015782894"/>
          <c:h val="0.224264705882355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# of Classes - Embedded</a:t>
            </a:r>
          </a:p>
        </c:rich>
      </c:tx>
      <c:layout>
        <c:manualLayout>
          <c:xMode val="edge"/>
          <c:yMode val="edge"/>
          <c:x val="0.31928049465992792"/>
          <c:y val="5.658056580565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28"/>
          <c:h val="0.53136627105600975"/>
        </c:manualLayout>
      </c:layout>
      <c:barChart>
        <c:barDir val="col"/>
        <c:grouping val="clustered"/>
        <c:varyColors val="0"/>
        <c:ser>
          <c:idx val="2"/>
          <c:order val="0"/>
          <c:tx>
            <c:v>Summer 2020</c:v>
          </c:tx>
          <c:invertIfNegative val="0"/>
          <c:cat>
            <c:strRef>
              <c:f>Summary!$B$15</c:f>
              <c:strCache>
                <c:ptCount val="1"/>
                <c:pt idx="0">
                  <c:v>Total # of Classes - embedded</c:v>
                </c:pt>
              </c:strCache>
            </c:strRef>
          </c:cat>
          <c:val>
            <c:numRef>
              <c:f>Summary!$C$15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3-4210-9ACD-4D45279CFBD6}"/>
            </c:ext>
          </c:extLst>
        </c:ser>
        <c:ser>
          <c:idx val="0"/>
          <c:order val="1"/>
          <c:tx>
            <c:v>Fall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Summary!$B$15</c:f>
              <c:strCache>
                <c:ptCount val="1"/>
                <c:pt idx="0">
                  <c:v>Total # of Classes - embedded</c:v>
                </c:pt>
              </c:strCache>
            </c:strRef>
          </c:cat>
          <c:val>
            <c:numRef>
              <c:f>Summary!$D$15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F-45DB-AB32-BC2F1515F127}"/>
            </c:ext>
          </c:extLst>
        </c:ser>
        <c:ser>
          <c:idx val="1"/>
          <c:order val="2"/>
          <c:tx>
            <c:v>Spring 2021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Summary!$B$15</c:f>
              <c:strCache>
                <c:ptCount val="1"/>
                <c:pt idx="0">
                  <c:v>Total # of Classes - embedded</c:v>
                </c:pt>
              </c:strCache>
            </c:strRef>
          </c:cat>
          <c:val>
            <c:numRef>
              <c:f>Summary!$E$15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F-45DB-AB32-BC2F1515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95232"/>
        <c:axId val="64917888"/>
      </c:barChart>
      <c:catAx>
        <c:axId val="648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266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1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1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Classes</a:t>
                </a:r>
              </a:p>
            </c:rich>
          </c:tx>
          <c:layout>
            <c:manualLayout>
              <c:xMode val="edge"/>
              <c:yMode val="edge"/>
              <c:x val="2.6981450252951088E-2"/>
              <c:y val="0.35301391754075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9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37638453864853638"/>
          <c:w val="9.9523664095107836E-2"/>
          <c:h val="0.174337100851323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# of Sessions - Embedded</a:t>
            </a:r>
          </a:p>
        </c:rich>
      </c:tx>
      <c:layout>
        <c:manualLayout>
          <c:xMode val="edge"/>
          <c:yMode val="edge"/>
          <c:x val="0.31928049465992792"/>
          <c:y val="5.1660516605166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302"/>
          <c:h val="0.53136627105600942"/>
        </c:manualLayout>
      </c:layout>
      <c:barChart>
        <c:barDir val="col"/>
        <c:grouping val="clustered"/>
        <c:varyColors val="0"/>
        <c:ser>
          <c:idx val="2"/>
          <c:order val="0"/>
          <c:tx>
            <c:v>Summer 2020</c:v>
          </c:tx>
          <c:invertIfNegative val="0"/>
          <c:cat>
            <c:strLit>
              <c:ptCount val="1"/>
              <c:pt idx="0">
                <c:v>Total # of sessions - embedded</c:v>
              </c:pt>
            </c:strLit>
          </c:cat>
          <c:val>
            <c:numRef>
              <c:f>Summary!$C$16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30E-A8E0-359E8606DB6F}"/>
            </c:ext>
          </c:extLst>
        </c:ser>
        <c:ser>
          <c:idx val="0"/>
          <c:order val="1"/>
          <c:tx>
            <c:v>Fall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# of sessions - embedded</c:v>
              </c:pt>
            </c:strLit>
          </c:cat>
          <c:val>
            <c:numRef>
              <c:f>Summary!$D$16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8-4363-B96D-494CBD967CE3}"/>
            </c:ext>
          </c:extLst>
        </c:ser>
        <c:ser>
          <c:idx val="1"/>
          <c:order val="2"/>
          <c:tx>
            <c:v>Spring 2021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# of sessions - embedded</c:v>
              </c:pt>
            </c:strLit>
          </c:cat>
          <c:val>
            <c:numRef>
              <c:f>Summary!$E$16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8-4363-B96D-494CBD96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21056"/>
        <c:axId val="65022976"/>
      </c:barChart>
      <c:catAx>
        <c:axId val="6502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288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2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2.6981450252951088E-2"/>
              <c:y val="0.34809386834026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2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37638453864853638"/>
          <c:w val="9.9523664095107836E-2"/>
          <c:h val="0.15490280108429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# of Students - Embedded</a:t>
            </a:r>
          </a:p>
        </c:rich>
      </c:tx>
      <c:layout>
        <c:manualLayout>
          <c:xMode val="edge"/>
          <c:yMode val="edge"/>
          <c:x val="0.31928049465992803"/>
          <c:y val="5.1660516605166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324"/>
          <c:h val="0.5313662710560092"/>
        </c:manualLayout>
      </c:layout>
      <c:barChart>
        <c:barDir val="col"/>
        <c:grouping val="clustered"/>
        <c:varyColors val="0"/>
        <c:ser>
          <c:idx val="2"/>
          <c:order val="0"/>
          <c:tx>
            <c:v>Summer 2020</c:v>
          </c:tx>
          <c:invertIfNegative val="0"/>
          <c:cat>
            <c:strLit>
              <c:ptCount val="1"/>
              <c:pt idx="0">
                <c:v>Total # of Students - embedded</c:v>
              </c:pt>
            </c:strLit>
          </c:cat>
          <c:val>
            <c:numRef>
              <c:f>Summary!$C$17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E-42FC-940F-E69CDA00FAEA}"/>
            </c:ext>
          </c:extLst>
        </c:ser>
        <c:ser>
          <c:idx val="0"/>
          <c:order val="1"/>
          <c:tx>
            <c:v>Fall 2020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# of Students - embedded</c:v>
              </c:pt>
            </c:strLit>
          </c:cat>
          <c:val>
            <c:numRef>
              <c:f>Summary!$D$17</c:f>
              <c:numCache>
                <c:formatCode>General</c:formatCode>
                <c:ptCount val="1"/>
                <c:pt idx="0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B-45B7-960D-EC9678B22577}"/>
            </c:ext>
          </c:extLst>
        </c:ser>
        <c:ser>
          <c:idx val="1"/>
          <c:order val="2"/>
          <c:tx>
            <c:v>Spring 2021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# of Students - embedded</c:v>
              </c:pt>
            </c:strLit>
          </c:cat>
          <c:val>
            <c:numRef>
              <c:f>Summary!$E$17</c:f>
              <c:numCache>
                <c:formatCode>General</c:formatCode>
                <c:ptCount val="1"/>
                <c:pt idx="0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B-45B7-960D-EC9678B2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47936"/>
        <c:axId val="65074688"/>
      </c:barChart>
      <c:catAx>
        <c:axId val="650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305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7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4732996065205192E-2"/>
              <c:y val="0.35793396674124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4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40590483385149306"/>
          <c:w val="9.9523664095107836E-2"/>
          <c:h val="0.16404636920384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57150</xdr:rowOff>
    </xdr:from>
    <xdr:to>
      <xdr:col>5</xdr:col>
      <xdr:colOff>9525</xdr:colOff>
      <xdr:row>44</xdr:row>
      <xdr:rowOff>0</xdr:rowOff>
    </xdr:to>
    <xdr:graphicFrame macro="">
      <xdr:nvGraphicFramePr>
        <xdr:cNvPr id="38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73</xdr:row>
      <xdr:rowOff>19050</xdr:rowOff>
    </xdr:from>
    <xdr:to>
      <xdr:col>5</xdr:col>
      <xdr:colOff>0</xdr:colOff>
      <xdr:row>93</xdr:row>
      <xdr:rowOff>47625</xdr:rowOff>
    </xdr:to>
    <xdr:graphicFrame macro="">
      <xdr:nvGraphicFramePr>
        <xdr:cNvPr id="38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95</xdr:row>
      <xdr:rowOff>0</xdr:rowOff>
    </xdr:from>
    <xdr:to>
      <xdr:col>5</xdr:col>
      <xdr:colOff>0</xdr:colOff>
      <xdr:row>111</xdr:row>
      <xdr:rowOff>0</xdr:rowOff>
    </xdr:to>
    <xdr:graphicFrame macro="">
      <xdr:nvGraphicFramePr>
        <xdr:cNvPr id="38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114</xdr:row>
      <xdr:rowOff>0</xdr:rowOff>
    </xdr:from>
    <xdr:to>
      <xdr:col>4</xdr:col>
      <xdr:colOff>1104900</xdr:colOff>
      <xdr:row>130</xdr:row>
      <xdr:rowOff>0</xdr:rowOff>
    </xdr:to>
    <xdr:graphicFrame macro="">
      <xdr:nvGraphicFramePr>
        <xdr:cNvPr id="38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132</xdr:row>
      <xdr:rowOff>19050</xdr:rowOff>
    </xdr:from>
    <xdr:to>
      <xdr:col>5</xdr:col>
      <xdr:colOff>9525</xdr:colOff>
      <xdr:row>148</xdr:row>
      <xdr:rowOff>38100</xdr:rowOff>
    </xdr:to>
    <xdr:graphicFrame macro="">
      <xdr:nvGraphicFramePr>
        <xdr:cNvPr id="387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55</xdr:row>
      <xdr:rowOff>85725</xdr:rowOff>
    </xdr:from>
    <xdr:to>
      <xdr:col>5</xdr:col>
      <xdr:colOff>0</xdr:colOff>
      <xdr:row>70</xdr:row>
      <xdr:rowOff>152400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150</xdr:row>
      <xdr:rowOff>28575</xdr:rowOff>
    </xdr:from>
    <xdr:to>
      <xdr:col>5</xdr:col>
      <xdr:colOff>0</xdr:colOff>
      <xdr:row>166</xdr:row>
      <xdr:rowOff>19050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169</xdr:row>
      <xdr:rowOff>0</xdr:rowOff>
    </xdr:from>
    <xdr:to>
      <xdr:col>4</xdr:col>
      <xdr:colOff>1104900</xdr:colOff>
      <xdr:row>186</xdr:row>
      <xdr:rowOff>152400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189</xdr:row>
      <xdr:rowOff>0</xdr:rowOff>
    </xdr:from>
    <xdr:to>
      <xdr:col>4</xdr:col>
      <xdr:colOff>1104900</xdr:colOff>
      <xdr:row>205</xdr:row>
      <xdr:rowOff>152400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207</xdr:row>
      <xdr:rowOff>0</xdr:rowOff>
    </xdr:from>
    <xdr:to>
      <xdr:col>4</xdr:col>
      <xdr:colOff>1104900</xdr:colOff>
      <xdr:row>222</xdr:row>
      <xdr:rowOff>152400</xdr:rowOff>
    </xdr:to>
    <xdr:graphicFrame macro="">
      <xdr:nvGraphicFramePr>
        <xdr:cNvPr id="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0.47296</cdr:x>
      <cdr:y>0.49928</cdr:y>
    </cdr:from>
    <cdr:to>
      <cdr:x>0.50688</cdr:x>
      <cdr:y>0.55925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3629" y="1301459"/>
          <a:ext cx="192238" cy="155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0.47296</cdr:x>
      <cdr:y>0.49928</cdr:y>
    </cdr:from>
    <cdr:to>
      <cdr:x>0.50688</cdr:x>
      <cdr:y>0.55925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3629" y="1301459"/>
          <a:ext cx="192238" cy="155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29</xdr:row>
      <xdr:rowOff>28575</xdr:rowOff>
    </xdr:from>
    <xdr:to>
      <xdr:col>7</xdr:col>
      <xdr:colOff>771525</xdr:colOff>
      <xdr:row>41</xdr:row>
      <xdr:rowOff>85725</xdr:rowOff>
    </xdr:to>
    <xdr:graphicFrame macro="">
      <xdr:nvGraphicFramePr>
        <xdr:cNvPr id="13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42</xdr:row>
      <xdr:rowOff>0</xdr:rowOff>
    </xdr:from>
    <xdr:to>
      <xdr:col>7</xdr:col>
      <xdr:colOff>781050</xdr:colOff>
      <xdr:row>54</xdr:row>
      <xdr:rowOff>57150</xdr:rowOff>
    </xdr:to>
    <xdr:graphicFrame macro="">
      <xdr:nvGraphicFramePr>
        <xdr:cNvPr id="13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94</xdr:row>
      <xdr:rowOff>161924</xdr:rowOff>
    </xdr:from>
    <xdr:to>
      <xdr:col>8</xdr:col>
      <xdr:colOff>657224</xdr:colOff>
      <xdr:row>110</xdr:row>
      <xdr:rowOff>57149</xdr:rowOff>
    </xdr:to>
    <xdr:graphicFrame macro="">
      <xdr:nvGraphicFramePr>
        <xdr:cNvPr id="23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79</xdr:row>
      <xdr:rowOff>28576</xdr:rowOff>
    </xdr:from>
    <xdr:to>
      <xdr:col>8</xdr:col>
      <xdr:colOff>647700</xdr:colOff>
      <xdr:row>93</xdr:row>
      <xdr:rowOff>47626</xdr:rowOff>
    </xdr:to>
    <xdr:graphicFrame macro="">
      <xdr:nvGraphicFramePr>
        <xdr:cNvPr id="2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</xdr:colOff>
      <xdr:row>110</xdr:row>
      <xdr:rowOff>142876</xdr:rowOff>
    </xdr:from>
    <xdr:to>
      <xdr:col>9</xdr:col>
      <xdr:colOff>0</xdr:colOff>
      <xdr:row>124</xdr:row>
      <xdr:rowOff>66675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137160</xdr:colOff>
      <xdr:row>125</xdr:row>
      <xdr:rowOff>99060</xdr:rowOff>
    </xdr:from>
    <xdr:to>
      <xdr:col>8</xdr:col>
      <xdr:colOff>518160</xdr:colOff>
      <xdr:row>140</xdr:row>
      <xdr:rowOff>118110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79</xdr:row>
      <xdr:rowOff>0</xdr:rowOff>
    </xdr:from>
    <xdr:to>
      <xdr:col>7</xdr:col>
      <xdr:colOff>742950</xdr:colOff>
      <xdr:row>86</xdr:row>
      <xdr:rowOff>133350</xdr:rowOff>
    </xdr:to>
    <xdr:graphicFrame macro="">
      <xdr:nvGraphicFramePr>
        <xdr:cNvPr id="64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88</xdr:row>
      <xdr:rowOff>47625</xdr:rowOff>
    </xdr:from>
    <xdr:to>
      <xdr:col>7</xdr:col>
      <xdr:colOff>752475</xdr:colOff>
      <xdr:row>103</xdr:row>
      <xdr:rowOff>66675</xdr:rowOff>
    </xdr:to>
    <xdr:graphicFrame macro="">
      <xdr:nvGraphicFramePr>
        <xdr:cNvPr id="646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</xdr:colOff>
      <xdr:row>104</xdr:row>
      <xdr:rowOff>47625</xdr:rowOff>
    </xdr:from>
    <xdr:to>
      <xdr:col>7</xdr:col>
      <xdr:colOff>742950</xdr:colOff>
      <xdr:row>116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114300</xdr:colOff>
      <xdr:row>116</xdr:row>
      <xdr:rowOff>129540</xdr:rowOff>
    </xdr:from>
    <xdr:to>
      <xdr:col>7</xdr:col>
      <xdr:colOff>752475</xdr:colOff>
      <xdr:row>131</xdr:row>
      <xdr:rowOff>148590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3"/>
  <sheetViews>
    <sheetView topLeftCell="A199" workbookViewId="0">
      <selection activeCell="A207" sqref="A207:XFD207"/>
    </sheetView>
  </sheetViews>
  <sheetFormatPr defaultRowHeight="13.2" x14ac:dyDescent="0.25"/>
  <cols>
    <col min="1" max="1" width="2.109375" customWidth="1"/>
    <col min="2" max="2" width="34.6640625" customWidth="1"/>
    <col min="3" max="5" width="16.6640625" customWidth="1"/>
    <col min="6" max="6" width="2.109375" customWidth="1"/>
  </cols>
  <sheetData>
    <row r="1" spans="2:10" ht="21" x14ac:dyDescent="0.4">
      <c r="B1" s="18" t="s">
        <v>0</v>
      </c>
      <c r="C1" s="13"/>
    </row>
    <row r="2" spans="2:10" ht="19.5" customHeight="1" x14ac:dyDescent="0.4">
      <c r="B2" s="17" t="s">
        <v>84</v>
      </c>
      <c r="C2" s="1"/>
    </row>
    <row r="3" spans="2:10" ht="16.5" customHeight="1" x14ac:dyDescent="0.3">
      <c r="B3" s="1"/>
      <c r="C3" s="1"/>
    </row>
    <row r="4" spans="2:10" ht="15" customHeight="1" x14ac:dyDescent="0.3">
      <c r="B4" s="1" t="s">
        <v>20</v>
      </c>
      <c r="C4" s="1"/>
    </row>
    <row r="5" spans="2:10" ht="15.6" x14ac:dyDescent="0.3">
      <c r="B5" s="3" t="s">
        <v>48</v>
      </c>
      <c r="C5" s="3" t="s">
        <v>81</v>
      </c>
      <c r="D5" s="16" t="s">
        <v>82</v>
      </c>
      <c r="E5" s="3" t="s">
        <v>83</v>
      </c>
    </row>
    <row r="6" spans="2:10" x14ac:dyDescent="0.25">
      <c r="B6" s="21" t="s">
        <v>16</v>
      </c>
      <c r="C6" s="15" t="s">
        <v>63</v>
      </c>
      <c r="D6" s="15">
        <f>'Fall 2020'!E60</f>
        <v>54</v>
      </c>
      <c r="E6" s="10">
        <f>'Spring 2021'!E60</f>
        <v>53</v>
      </c>
    </row>
    <row r="7" spans="2:10" x14ac:dyDescent="0.25">
      <c r="B7" s="21" t="s">
        <v>23</v>
      </c>
      <c r="C7" s="15" t="s">
        <v>63</v>
      </c>
      <c r="D7" s="15">
        <f>'Fall 2020'!K60</f>
        <v>1615</v>
      </c>
      <c r="E7" s="10">
        <f>'Spring 2021'!L60</f>
        <v>1324</v>
      </c>
    </row>
    <row r="8" spans="2:10" ht="12.75" customHeight="1" x14ac:dyDescent="0.25">
      <c r="B8" s="21" t="s">
        <v>15</v>
      </c>
      <c r="C8" s="15" t="s">
        <v>63</v>
      </c>
      <c r="D8" s="26">
        <f>'Fall 2020'!E63</f>
        <v>336</v>
      </c>
      <c r="E8" s="10">
        <f>'Spring 2021'!E63</f>
        <v>399</v>
      </c>
      <c r="F8" s="24"/>
    </row>
    <row r="9" spans="2:10" ht="12.75" customHeight="1" x14ac:dyDescent="0.25">
      <c r="B9" s="21" t="s">
        <v>18</v>
      </c>
      <c r="C9" s="15" t="s">
        <v>63</v>
      </c>
      <c r="D9" s="15">
        <f>'Fall 2020'!K61</f>
        <v>2</v>
      </c>
      <c r="E9" s="10">
        <f>'Spring 2021'!L61</f>
        <v>1</v>
      </c>
    </row>
    <row r="10" spans="2:10" x14ac:dyDescent="0.25">
      <c r="B10" s="21" t="s">
        <v>17</v>
      </c>
      <c r="C10" s="15" t="s">
        <v>63</v>
      </c>
      <c r="D10" s="15">
        <f>'Fall 2020'!E61</f>
        <v>6</v>
      </c>
      <c r="E10" s="10">
        <f>'Spring 2021'!E61</f>
        <v>7</v>
      </c>
    </row>
    <row r="11" spans="2:10" x14ac:dyDescent="0.25">
      <c r="B11" s="21" t="s">
        <v>19</v>
      </c>
      <c r="C11" s="15" t="s">
        <v>63</v>
      </c>
      <c r="D11" s="37">
        <f>'Fall 2020'!K63</f>
        <v>29.907407407407408</v>
      </c>
      <c r="E11" s="25">
        <f>'Spring 2021'!L63</f>
        <v>24.981132075471699</v>
      </c>
      <c r="F11" s="24"/>
      <c r="H11" s="24"/>
    </row>
    <row r="12" spans="2:10" x14ac:dyDescent="0.25">
      <c r="B12" s="21" t="s">
        <v>60</v>
      </c>
      <c r="C12" s="15" t="s">
        <v>63</v>
      </c>
      <c r="D12" s="37">
        <f>'Fall 2020'!E64</f>
        <v>0</v>
      </c>
      <c r="E12" s="25">
        <f>'Spring 2021'!E64</f>
        <v>0</v>
      </c>
      <c r="F12" s="24"/>
      <c r="H12" s="24"/>
    </row>
    <row r="13" spans="2:10" ht="13.5" customHeight="1" x14ac:dyDescent="0.25">
      <c r="B13" s="33"/>
      <c r="C13" s="38"/>
      <c r="D13" s="38"/>
      <c r="E13" s="39"/>
      <c r="F13" s="24"/>
      <c r="H13" s="24"/>
    </row>
    <row r="14" spans="2:10" ht="15.6" x14ac:dyDescent="0.3">
      <c r="B14" s="3" t="s">
        <v>49</v>
      </c>
      <c r="C14" s="3" t="s">
        <v>81</v>
      </c>
      <c r="D14" s="16" t="s">
        <v>82</v>
      </c>
      <c r="E14" s="3" t="s">
        <v>83</v>
      </c>
      <c r="F14" s="24"/>
      <c r="H14" s="24"/>
    </row>
    <row r="15" spans="2:10" x14ac:dyDescent="0.25">
      <c r="B15" s="21" t="s">
        <v>50</v>
      </c>
      <c r="C15" s="26" t="s">
        <v>63</v>
      </c>
      <c r="D15" s="15">
        <f>'Fall 2020'!E67</f>
        <v>10</v>
      </c>
      <c r="E15" s="10">
        <f>'Spring 2021'!E67</f>
        <v>8</v>
      </c>
      <c r="F15" s="24"/>
      <c r="H15" s="24"/>
      <c r="I15" s="11"/>
      <c r="J15" s="11"/>
    </row>
    <row r="16" spans="2:10" x14ac:dyDescent="0.25">
      <c r="B16" s="21" t="s">
        <v>51</v>
      </c>
      <c r="C16" s="26" t="s">
        <v>63</v>
      </c>
      <c r="D16" s="15">
        <f>'Fall 2020'!K67</f>
        <v>50</v>
      </c>
      <c r="E16" s="10">
        <f>'Spring 2021'!L67</f>
        <v>38</v>
      </c>
      <c r="F16" s="24"/>
      <c r="H16" s="24"/>
      <c r="I16" s="11"/>
      <c r="J16" s="11"/>
    </row>
    <row r="17" spans="2:11" x14ac:dyDescent="0.25">
      <c r="B17" s="21" t="s">
        <v>52</v>
      </c>
      <c r="C17" s="26" t="s">
        <v>63</v>
      </c>
      <c r="D17" s="26">
        <f>'Fall 2020'!E68</f>
        <v>274</v>
      </c>
      <c r="E17" s="10">
        <f>'Spring 2021'!E68</f>
        <v>217</v>
      </c>
      <c r="F17" s="24"/>
      <c r="H17" s="24"/>
      <c r="I17" s="11"/>
      <c r="J17" s="33"/>
    </row>
    <row r="18" spans="2:11" x14ac:dyDescent="0.25">
      <c r="B18" s="79" t="s">
        <v>62</v>
      </c>
      <c r="C18" s="26" t="s">
        <v>63</v>
      </c>
      <c r="D18" s="15">
        <f>'Fall 2020'!K68</f>
        <v>1489</v>
      </c>
      <c r="E18" s="10">
        <f>'Spring 2021'!L68</f>
        <v>1022</v>
      </c>
      <c r="F18" s="24"/>
      <c r="H18" s="24"/>
      <c r="I18" s="11"/>
      <c r="J18" s="11"/>
      <c r="K18" s="11"/>
    </row>
    <row r="19" spans="2:11" x14ac:dyDescent="0.25">
      <c r="B19" s="55" t="s">
        <v>152</v>
      </c>
      <c r="C19" s="38"/>
      <c r="D19" s="38"/>
      <c r="E19" s="39"/>
      <c r="F19" s="24"/>
      <c r="H19" s="24"/>
      <c r="K19" s="33"/>
    </row>
    <row r="20" spans="2:11" x14ac:dyDescent="0.25">
      <c r="B20" s="55"/>
      <c r="C20" s="38"/>
      <c r="D20" s="38"/>
      <c r="E20" s="39"/>
      <c r="F20" s="24"/>
      <c r="H20" s="24"/>
      <c r="K20" s="33"/>
    </row>
    <row r="21" spans="2:11" x14ac:dyDescent="0.25">
      <c r="B21" s="43" t="s">
        <v>41</v>
      </c>
      <c r="C21" s="20"/>
      <c r="K21" s="11"/>
    </row>
    <row r="22" spans="2:11" x14ac:dyDescent="0.25">
      <c r="B22" s="43" t="s">
        <v>53</v>
      </c>
      <c r="C22" s="20"/>
      <c r="K22" s="11"/>
    </row>
    <row r="23" spans="2:11" ht="12.75" customHeight="1" x14ac:dyDescent="0.25">
      <c r="B23" s="43" t="s">
        <v>54</v>
      </c>
      <c r="C23" s="20"/>
      <c r="K23" s="11"/>
    </row>
    <row r="24" spans="2:11" ht="12.75" customHeight="1" x14ac:dyDescent="0.25">
      <c r="B24" s="43"/>
      <c r="C24" s="20"/>
    </row>
    <row r="25" spans="2:11" ht="12.75" customHeight="1" x14ac:dyDescent="0.25">
      <c r="B25" s="43"/>
      <c r="C25" s="20"/>
    </row>
    <row r="26" spans="2:11" ht="12.75" customHeight="1" x14ac:dyDescent="0.25">
      <c r="B26" s="43"/>
      <c r="C26" s="20"/>
    </row>
    <row r="27" spans="2:11" x14ac:dyDescent="0.25">
      <c r="B27" s="40"/>
      <c r="C27" s="20"/>
    </row>
    <row r="28" spans="2:11" ht="12.75" customHeight="1" x14ac:dyDescent="0.3">
      <c r="B28" s="16"/>
      <c r="C28" s="20"/>
    </row>
    <row r="29" spans="2:11" x14ac:dyDescent="0.25">
      <c r="B29" s="19"/>
    </row>
    <row r="30" spans="2:11" x14ac:dyDescent="0.25">
      <c r="B30" s="19"/>
    </row>
    <row r="31" spans="2:11" x14ac:dyDescent="0.25">
      <c r="B31" s="19"/>
    </row>
    <row r="32" spans="2:11" x14ac:dyDescent="0.25">
      <c r="B32" s="19"/>
    </row>
    <row r="33" spans="2:2" x14ac:dyDescent="0.25">
      <c r="B33" s="19"/>
    </row>
    <row r="39" spans="2:2" ht="12.75" customHeight="1" x14ac:dyDescent="0.25"/>
    <row r="40" spans="2:2" ht="12.75" customHeight="1" x14ac:dyDescent="0.25"/>
    <row r="41" spans="2:2" ht="12.75" customHeight="1" x14ac:dyDescent="0.25"/>
    <row r="42" spans="2:2" ht="12.75" customHeight="1" x14ac:dyDescent="0.25"/>
    <row r="43" spans="2:2" ht="12.75" customHeight="1" x14ac:dyDescent="0.25"/>
    <row r="44" spans="2:2" ht="12.75" customHeight="1" x14ac:dyDescent="0.25"/>
    <row r="45" spans="2:2" ht="12.75" customHeight="1" x14ac:dyDescent="0.25"/>
    <row r="46" spans="2:2" ht="12.75" customHeight="1" x14ac:dyDescent="0.25"/>
    <row r="47" spans="2:2" ht="12.75" customHeight="1" x14ac:dyDescent="0.25"/>
    <row r="48" spans="2: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89" ht="9.75" customHeight="1" x14ac:dyDescent="0.25"/>
    <row r="90" ht="9.75" customHeight="1" x14ac:dyDescent="0.25"/>
    <row r="91" ht="9.75" customHeight="1" x14ac:dyDescent="0.25"/>
    <row r="92" ht="9.75" customHeight="1" x14ac:dyDescent="0.25"/>
    <row r="93" ht="9.75" customHeight="1" x14ac:dyDescent="0.25"/>
    <row r="94" ht="9.75" customHeight="1" x14ac:dyDescent="0.25"/>
    <row r="95" ht="9.75" customHeight="1" x14ac:dyDescent="0.25"/>
    <row r="112" ht="12.75" customHeight="1" x14ac:dyDescent="0.25"/>
    <row r="113" ht="12.75" customHeight="1" x14ac:dyDescent="0.25"/>
    <row r="114" ht="12.75" customHeight="1" x14ac:dyDescent="0.25"/>
    <row r="133" ht="15" customHeight="1" x14ac:dyDescent="0.25"/>
    <row r="223" ht="15" customHeight="1" x14ac:dyDescent="0.25"/>
  </sheetData>
  <phoneticPr fontId="0" type="noConversion"/>
  <pageMargins left="1" right="0.5" top="0.75" bottom="0.75" header="0" footer="0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workbookViewId="0">
      <selection activeCell="B32" sqref="B32"/>
    </sheetView>
  </sheetViews>
  <sheetFormatPr defaultRowHeight="13.2" x14ac:dyDescent="0.25"/>
  <cols>
    <col min="1" max="1" width="5" customWidth="1"/>
    <col min="2" max="2" width="12.5546875" customWidth="1"/>
    <col min="3" max="3" width="15.33203125" customWidth="1"/>
    <col min="4" max="4" width="12.5546875" customWidth="1"/>
    <col min="5" max="5" width="12.88671875" customWidth="1"/>
    <col min="6" max="6" width="13.6640625" customWidth="1"/>
    <col min="7" max="7" width="8.6640625" customWidth="1"/>
    <col min="8" max="8" width="11.88671875" customWidth="1"/>
    <col min="9" max="9" width="7.6640625" customWidth="1"/>
    <col min="10" max="10" width="9.33203125" customWidth="1"/>
    <col min="11" max="11" width="8.109375" customWidth="1"/>
  </cols>
  <sheetData>
    <row r="1" spans="2:13" ht="17.399999999999999" x14ac:dyDescent="0.3">
      <c r="B1" s="1" t="s">
        <v>81</v>
      </c>
      <c r="C1" s="5"/>
    </row>
    <row r="2" spans="2:13" ht="15.6" x14ac:dyDescent="0.3">
      <c r="B2" s="3" t="s">
        <v>0</v>
      </c>
    </row>
    <row r="3" spans="2:13" ht="13.8" thickBot="1" x14ac:dyDescent="0.3">
      <c r="B3" s="2" t="s">
        <v>1</v>
      </c>
      <c r="C3" s="2" t="s">
        <v>2</v>
      </c>
      <c r="D3" s="2" t="s">
        <v>3</v>
      </c>
      <c r="E3" s="2" t="s">
        <v>6</v>
      </c>
      <c r="F3" s="2" t="s">
        <v>55</v>
      </c>
      <c r="G3" s="2" t="s">
        <v>56</v>
      </c>
      <c r="H3" s="2" t="s">
        <v>4</v>
      </c>
      <c r="I3" s="45" t="s">
        <v>35</v>
      </c>
      <c r="J3" s="2" t="s">
        <v>42</v>
      </c>
      <c r="K3" s="2" t="s">
        <v>5</v>
      </c>
    </row>
    <row r="4" spans="2:13" ht="13.8" thickTop="1" x14ac:dyDescent="0.25">
      <c r="B4" s="62"/>
      <c r="C4" s="69"/>
      <c r="D4" s="69"/>
      <c r="E4" s="69"/>
      <c r="F4" s="69"/>
      <c r="G4" s="69"/>
      <c r="H4" s="69"/>
      <c r="I4" s="50"/>
      <c r="J4" s="69"/>
      <c r="K4" s="62"/>
    </row>
    <row r="5" spans="2:13" x14ac:dyDescent="0.25">
      <c r="B5" s="80" t="s">
        <v>80</v>
      </c>
      <c r="C5" s="63"/>
      <c r="D5" s="63"/>
      <c r="E5" s="63"/>
      <c r="F5" s="63"/>
      <c r="G5" s="63"/>
      <c r="H5" s="63"/>
      <c r="I5" s="75"/>
      <c r="J5" s="75"/>
      <c r="K5" s="64"/>
    </row>
    <row r="6" spans="2:13" x14ac:dyDescent="0.25">
      <c r="B6" s="62"/>
      <c r="C6" s="63"/>
      <c r="D6" s="63"/>
      <c r="E6" s="63"/>
      <c r="F6" s="63"/>
      <c r="G6" s="74"/>
      <c r="H6" s="63"/>
      <c r="I6" s="75"/>
      <c r="J6" s="63"/>
      <c r="K6" s="64"/>
      <c r="L6" s="36"/>
      <c r="M6" s="11"/>
    </row>
    <row r="7" spans="2:13" x14ac:dyDescent="0.25">
      <c r="B7" s="22" t="s">
        <v>38</v>
      </c>
      <c r="C7" s="49"/>
      <c r="D7" s="49"/>
      <c r="E7" s="49"/>
      <c r="F7" s="49"/>
      <c r="G7" s="49"/>
      <c r="H7" s="49"/>
      <c r="I7" s="49"/>
      <c r="J7" s="49"/>
      <c r="K7" s="48"/>
    </row>
    <row r="8" spans="2:13" x14ac:dyDescent="0.25">
      <c r="B8" s="46" t="s">
        <v>37</v>
      </c>
      <c r="C8" s="47"/>
      <c r="D8" s="47"/>
      <c r="E8" s="47"/>
      <c r="F8" s="47"/>
      <c r="G8" s="47"/>
      <c r="H8" s="11"/>
      <c r="I8" s="11"/>
      <c r="J8" s="11"/>
      <c r="K8" s="11"/>
    </row>
    <row r="9" spans="2:13" x14ac:dyDescent="0.25">
      <c r="B9" s="41" t="s">
        <v>33</v>
      </c>
      <c r="C9" s="11"/>
      <c r="D9" s="11"/>
      <c r="E9" s="11"/>
      <c r="F9" s="11"/>
      <c r="G9" s="11"/>
      <c r="H9" s="11"/>
      <c r="I9" s="11"/>
      <c r="J9" s="11"/>
      <c r="K9" s="11"/>
    </row>
    <row r="10" spans="2:13" x14ac:dyDescent="0.25">
      <c r="B10" s="41" t="s">
        <v>34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2:13" x14ac:dyDescent="0.25">
      <c r="B11" s="41" t="s">
        <v>57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2:13" x14ac:dyDescent="0.25">
      <c r="B12" s="41"/>
      <c r="C12" s="11"/>
      <c r="D12" s="11"/>
      <c r="E12" s="11"/>
      <c r="F12" s="11"/>
      <c r="G12" s="11"/>
      <c r="H12" s="11"/>
      <c r="I12" s="11"/>
      <c r="J12" s="11"/>
      <c r="K12" s="11"/>
    </row>
    <row r="13" spans="2:13" ht="14.4" thickBot="1" x14ac:dyDescent="0.3">
      <c r="B13" s="60" t="s">
        <v>153</v>
      </c>
      <c r="C13" s="4"/>
      <c r="D13" s="4"/>
      <c r="E13" s="4"/>
      <c r="F13" s="4"/>
      <c r="G13" s="4"/>
      <c r="H13" s="4"/>
      <c r="I13" s="4"/>
      <c r="J13" s="4"/>
      <c r="K13" s="4"/>
    </row>
    <row r="14" spans="2:13" ht="13.8" thickBot="1" x14ac:dyDescent="0.3">
      <c r="B14" s="28" t="s">
        <v>22</v>
      </c>
      <c r="C14" s="29"/>
      <c r="D14" s="29"/>
      <c r="E14" s="30"/>
      <c r="F14" s="28" t="s">
        <v>23</v>
      </c>
      <c r="G14" s="73"/>
      <c r="H14" s="29"/>
      <c r="I14" s="29"/>
      <c r="J14" s="29"/>
      <c r="K14" s="31"/>
    </row>
    <row r="15" spans="2:13" ht="13.8" thickBot="1" x14ac:dyDescent="0.3">
      <c r="B15" s="28" t="s">
        <v>24</v>
      </c>
      <c r="C15" s="29"/>
      <c r="D15" s="29"/>
      <c r="E15" s="30"/>
      <c r="F15" s="28" t="s">
        <v>25</v>
      </c>
      <c r="G15" s="73"/>
      <c r="H15" s="29"/>
      <c r="I15" s="29"/>
      <c r="J15" s="29"/>
      <c r="K15" s="31"/>
    </row>
    <row r="16" spans="2:13" ht="13.8" thickBot="1" x14ac:dyDescent="0.3">
      <c r="B16" s="28" t="s">
        <v>26</v>
      </c>
      <c r="C16" s="29"/>
      <c r="D16" s="29"/>
      <c r="E16" s="30"/>
      <c r="F16" s="28" t="s">
        <v>27</v>
      </c>
      <c r="G16" s="73"/>
      <c r="H16" s="29"/>
      <c r="I16" s="29"/>
      <c r="J16" s="29"/>
      <c r="K16" s="31"/>
    </row>
    <row r="17" spans="2:11" ht="13.8" thickBot="1" x14ac:dyDescent="0.3">
      <c r="B17" s="28" t="s">
        <v>28</v>
      </c>
      <c r="C17" s="29"/>
      <c r="D17" s="29"/>
      <c r="E17" s="30"/>
      <c r="F17" s="28" t="s">
        <v>29</v>
      </c>
      <c r="G17" s="73"/>
      <c r="H17" s="29"/>
      <c r="I17" s="29"/>
      <c r="J17" s="29"/>
      <c r="K17" s="32"/>
    </row>
    <row r="18" spans="2:11" x14ac:dyDescent="0.25">
      <c r="B18" s="43" t="s">
        <v>58</v>
      </c>
      <c r="C18" s="34"/>
      <c r="D18" s="34"/>
      <c r="E18" s="34"/>
      <c r="F18" s="33"/>
      <c r="G18" s="33"/>
      <c r="H18" s="34"/>
      <c r="I18" s="34"/>
      <c r="J18" s="34"/>
      <c r="K18" s="61"/>
    </row>
    <row r="19" spans="2:11" ht="14.4" thickBot="1" x14ac:dyDescent="0.3">
      <c r="B19" s="60" t="s">
        <v>154</v>
      </c>
      <c r="C19" s="34"/>
      <c r="D19" s="34"/>
      <c r="E19" s="34"/>
      <c r="F19" s="33"/>
      <c r="G19" s="33"/>
      <c r="H19" s="34"/>
      <c r="I19" s="34"/>
      <c r="J19" s="34"/>
      <c r="K19" s="61"/>
    </row>
    <row r="20" spans="2:11" ht="13.8" thickBot="1" x14ac:dyDescent="0.3">
      <c r="B20" s="28" t="s">
        <v>43</v>
      </c>
      <c r="C20" s="29"/>
      <c r="D20" s="57"/>
      <c r="E20" s="30"/>
      <c r="F20" s="28" t="s">
        <v>44</v>
      </c>
      <c r="G20" s="73"/>
      <c r="H20" s="29"/>
      <c r="I20" s="29"/>
      <c r="J20" s="57"/>
      <c r="K20" s="58"/>
    </row>
    <row r="21" spans="2:11" ht="13.8" thickBot="1" x14ac:dyDescent="0.3">
      <c r="B21" s="28" t="s">
        <v>45</v>
      </c>
      <c r="C21" s="29"/>
      <c r="D21" s="57"/>
      <c r="E21" s="30"/>
      <c r="F21" s="28" t="s">
        <v>46</v>
      </c>
      <c r="G21" s="73"/>
      <c r="H21" s="29"/>
      <c r="I21" s="29"/>
      <c r="J21" s="29"/>
      <c r="K21" s="31"/>
    </row>
    <row r="22" spans="2:11" x14ac:dyDescent="0.25">
      <c r="B22" s="55" t="s">
        <v>47</v>
      </c>
      <c r="C22" s="34"/>
      <c r="D22" s="34"/>
      <c r="E22" s="34"/>
      <c r="F22" s="33"/>
      <c r="G22" s="33"/>
      <c r="H22" s="34"/>
      <c r="I22" s="34"/>
      <c r="J22" s="34"/>
      <c r="K22" s="61"/>
    </row>
    <row r="23" spans="2:11" x14ac:dyDescent="0.25">
      <c r="B23" s="33"/>
      <c r="C23" s="34"/>
      <c r="D23" s="34"/>
      <c r="E23" s="34"/>
      <c r="F23" s="33"/>
      <c r="G23" s="33"/>
      <c r="H23" s="34"/>
      <c r="I23" s="34"/>
      <c r="J23" s="34"/>
      <c r="K23" s="35"/>
    </row>
    <row r="24" spans="2:11" x14ac:dyDescent="0.25">
      <c r="B24" s="43" t="s">
        <v>30</v>
      </c>
      <c r="C24" s="34"/>
      <c r="D24" s="34"/>
      <c r="E24" s="34"/>
      <c r="F24" s="33"/>
      <c r="G24" s="33"/>
      <c r="H24" s="34"/>
      <c r="I24" s="34"/>
      <c r="J24" s="34"/>
      <c r="K24" s="35"/>
    </row>
    <row r="25" spans="2:11" x14ac:dyDescent="0.25">
      <c r="B25" s="43" t="s">
        <v>31</v>
      </c>
      <c r="C25" s="34"/>
      <c r="D25" s="34"/>
      <c r="E25" s="34"/>
      <c r="F25" s="33"/>
      <c r="G25" s="33"/>
      <c r="H25" s="34"/>
      <c r="I25" s="34"/>
      <c r="J25" s="34"/>
      <c r="K25" s="35"/>
    </row>
    <row r="26" spans="2:11" x14ac:dyDescent="0.25">
      <c r="B26" s="43" t="s">
        <v>32</v>
      </c>
      <c r="C26" s="34"/>
      <c r="D26" s="34"/>
      <c r="E26" s="34"/>
      <c r="F26" s="33"/>
      <c r="G26" s="33"/>
      <c r="H26" s="34"/>
      <c r="I26" s="34"/>
      <c r="J26" s="34"/>
      <c r="K26" s="35"/>
    </row>
    <row r="27" spans="2:11" x14ac:dyDescent="0.25">
      <c r="B27" s="43" t="s">
        <v>39</v>
      </c>
      <c r="C27" s="34"/>
      <c r="D27" s="34"/>
      <c r="E27" s="34"/>
      <c r="F27" s="33"/>
      <c r="G27" s="33"/>
      <c r="H27" s="34"/>
      <c r="I27" s="34"/>
      <c r="J27" s="34"/>
      <c r="K27" s="35"/>
    </row>
    <row r="28" spans="2:11" x14ac:dyDescent="0.25">
      <c r="B28" s="43" t="s">
        <v>40</v>
      </c>
      <c r="C28" s="34"/>
      <c r="D28" s="34"/>
      <c r="E28" s="34"/>
      <c r="F28" s="33"/>
      <c r="G28" s="33"/>
      <c r="H28" s="34"/>
      <c r="I28" s="34"/>
      <c r="J28" s="34"/>
      <c r="K28" s="35"/>
    </row>
    <row r="29" spans="2:11" x14ac:dyDescent="0.25">
      <c r="B29" s="33"/>
      <c r="C29" s="34"/>
      <c r="D29" s="34"/>
      <c r="E29" s="34"/>
      <c r="F29" s="33"/>
      <c r="G29" s="33"/>
      <c r="H29" s="34"/>
      <c r="I29" s="34"/>
      <c r="J29" s="34"/>
      <c r="K29" s="35"/>
    </row>
    <row r="30" spans="2:11" x14ac:dyDescent="0.25">
      <c r="B30" s="6"/>
      <c r="C30" s="11"/>
      <c r="D30" s="6"/>
      <c r="E30" s="12"/>
      <c r="F30" s="6"/>
      <c r="G30" s="6"/>
      <c r="H30" s="7"/>
      <c r="I30" s="7"/>
      <c r="J30" s="7"/>
      <c r="K30" s="6"/>
    </row>
    <row r="31" spans="2:11" x14ac:dyDescent="0.25">
      <c r="B31" s="8" t="s">
        <v>14</v>
      </c>
    </row>
    <row r="32" spans="2:11" ht="13.8" thickBot="1" x14ac:dyDescent="0.3">
      <c r="B32" s="2" t="s">
        <v>14</v>
      </c>
      <c r="C32" s="2" t="s">
        <v>12</v>
      </c>
    </row>
    <row r="33" spans="2:3" ht="13.8" thickTop="1" x14ac:dyDescent="0.25">
      <c r="B33" s="27"/>
      <c r="C33" s="9">
        <f>COUNTIF(B4:B6,"Moazeni")</f>
        <v>0</v>
      </c>
    </row>
    <row r="42" spans="2:3" x14ac:dyDescent="0.25">
      <c r="B42" s="8" t="s">
        <v>21</v>
      </c>
    </row>
    <row r="43" spans="2:3" ht="13.8" thickBot="1" x14ac:dyDescent="0.3">
      <c r="B43" s="2" t="s">
        <v>6</v>
      </c>
      <c r="C43" s="2" t="s">
        <v>12</v>
      </c>
    </row>
    <row r="44" spans="2:3" ht="13.8" thickTop="1" x14ac:dyDescent="0.25">
      <c r="B44" s="9" t="s">
        <v>11</v>
      </c>
      <c r="C44" s="9">
        <f>COUNTIF(E4:E6,"Tuesday")</f>
        <v>0</v>
      </c>
    </row>
    <row r="45" spans="2:3" x14ac:dyDescent="0.25">
      <c r="B45" s="10" t="s">
        <v>9</v>
      </c>
      <c r="C45" s="10">
        <f>COUNTIF(E4:E6,"Tuesday")</f>
        <v>0</v>
      </c>
    </row>
    <row r="46" spans="2:3" x14ac:dyDescent="0.25">
      <c r="B46" s="10" t="s">
        <v>7</v>
      </c>
      <c r="C46" s="10">
        <f>COUNTIF(E4:E6,"Wednesday")</f>
        <v>0</v>
      </c>
    </row>
    <row r="47" spans="2:3" x14ac:dyDescent="0.25">
      <c r="B47" s="10" t="s">
        <v>8</v>
      </c>
      <c r="C47" s="10">
        <f>COUNTIF(E4:E6,"Thursday")</f>
        <v>0</v>
      </c>
    </row>
    <row r="48" spans="2:3" x14ac:dyDescent="0.25">
      <c r="B48" s="10" t="s">
        <v>10</v>
      </c>
      <c r="C48" s="10">
        <v>0</v>
      </c>
    </row>
  </sheetData>
  <phoneticPr fontId="5" type="noConversion"/>
  <printOptions horizontalCentered="1"/>
  <pageMargins left="0.7" right="0.5" top="0.5" bottom="0.5" header="0" footer="0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workbookViewId="0">
      <selection activeCell="O84" sqref="O84"/>
    </sheetView>
  </sheetViews>
  <sheetFormatPr defaultRowHeight="13.2" x14ac:dyDescent="0.25"/>
  <cols>
    <col min="1" max="1" width="7.33203125" customWidth="1"/>
    <col min="2" max="2" width="13.33203125" customWidth="1"/>
    <col min="3" max="3" width="15.33203125" customWidth="1"/>
    <col min="4" max="4" width="12.5546875" customWidth="1"/>
    <col min="5" max="5" width="12.44140625" customWidth="1"/>
    <col min="6" max="6" width="13.6640625" customWidth="1"/>
    <col min="7" max="7" width="8.6640625" customWidth="1"/>
    <col min="8" max="8" width="11.88671875" customWidth="1"/>
    <col min="9" max="9" width="7.6640625" customWidth="1"/>
    <col min="10" max="10" width="14.6640625" customWidth="1"/>
    <col min="11" max="11" width="9.44140625" customWidth="1"/>
    <col min="12" max="12" width="7.77734375" customWidth="1"/>
  </cols>
  <sheetData>
    <row r="1" spans="1:14" ht="17.399999999999999" x14ac:dyDescent="0.3">
      <c r="B1" s="1" t="s">
        <v>82</v>
      </c>
      <c r="C1" s="5"/>
    </row>
    <row r="2" spans="1:14" ht="15.6" x14ac:dyDescent="0.3">
      <c r="B2" s="3" t="s">
        <v>0</v>
      </c>
    </row>
    <row r="3" spans="1:14" ht="13.8" thickBot="1" x14ac:dyDescent="0.3">
      <c r="B3" s="2" t="s">
        <v>1</v>
      </c>
      <c r="C3" s="2" t="s">
        <v>2</v>
      </c>
      <c r="D3" s="2" t="s">
        <v>3</v>
      </c>
      <c r="E3" s="2" t="s">
        <v>6</v>
      </c>
      <c r="F3" s="2" t="s">
        <v>55</v>
      </c>
      <c r="G3" s="2" t="s">
        <v>56</v>
      </c>
      <c r="H3" s="2" t="s">
        <v>4</v>
      </c>
      <c r="I3" s="2" t="s">
        <v>35</v>
      </c>
      <c r="J3" s="2" t="s">
        <v>90</v>
      </c>
      <c r="K3" s="2" t="s">
        <v>42</v>
      </c>
      <c r="L3" s="2" t="s">
        <v>5</v>
      </c>
    </row>
    <row r="4" spans="1:14" ht="13.8" thickTop="1" x14ac:dyDescent="0.25">
      <c r="A4">
        <v>1</v>
      </c>
      <c r="B4" s="68" t="s">
        <v>64</v>
      </c>
      <c r="C4" s="69" t="s">
        <v>85</v>
      </c>
      <c r="D4" s="70" t="s">
        <v>86</v>
      </c>
      <c r="E4" s="69" t="s">
        <v>9</v>
      </c>
      <c r="F4" s="69" t="s">
        <v>70</v>
      </c>
      <c r="G4" s="106">
        <v>40976</v>
      </c>
      <c r="H4" s="69" t="s">
        <v>75</v>
      </c>
      <c r="I4" s="69" t="s">
        <v>77</v>
      </c>
      <c r="J4" s="69" t="s">
        <v>91</v>
      </c>
      <c r="K4" s="69" t="s">
        <v>74</v>
      </c>
      <c r="L4" s="71">
        <v>29</v>
      </c>
      <c r="M4" s="54"/>
      <c r="N4" s="67"/>
    </row>
    <row r="5" spans="1:14" x14ac:dyDescent="0.25">
      <c r="A5">
        <v>2</v>
      </c>
      <c r="B5" s="65" t="s">
        <v>65</v>
      </c>
      <c r="C5" s="63" t="s">
        <v>87</v>
      </c>
      <c r="D5" s="63" t="s">
        <v>66</v>
      </c>
      <c r="E5" s="63" t="s">
        <v>11</v>
      </c>
      <c r="F5" s="63" t="s">
        <v>67</v>
      </c>
      <c r="G5" s="74">
        <v>43782</v>
      </c>
      <c r="H5" s="63" t="s">
        <v>68</v>
      </c>
      <c r="I5" s="63" t="s">
        <v>77</v>
      </c>
      <c r="J5" s="63" t="s">
        <v>91</v>
      </c>
      <c r="K5" s="63"/>
      <c r="L5" s="66">
        <v>30</v>
      </c>
      <c r="M5" s="54"/>
      <c r="N5" s="67"/>
    </row>
    <row r="6" spans="1:14" x14ac:dyDescent="0.25">
      <c r="A6">
        <v>3</v>
      </c>
      <c r="B6" s="68" t="s">
        <v>64</v>
      </c>
      <c r="C6" s="63" t="s">
        <v>88</v>
      </c>
      <c r="D6" s="63" t="s">
        <v>78</v>
      </c>
      <c r="E6" s="63" t="s">
        <v>9</v>
      </c>
      <c r="F6" s="63" t="s">
        <v>72</v>
      </c>
      <c r="G6" s="74">
        <v>41043</v>
      </c>
      <c r="H6" s="63" t="s">
        <v>71</v>
      </c>
      <c r="I6" s="63" t="s">
        <v>77</v>
      </c>
      <c r="J6" s="63" t="s">
        <v>89</v>
      </c>
      <c r="K6" s="63" t="s">
        <v>74</v>
      </c>
      <c r="L6" s="66">
        <v>16</v>
      </c>
      <c r="M6" s="54"/>
      <c r="N6" s="67"/>
    </row>
    <row r="7" spans="1:14" x14ac:dyDescent="0.25">
      <c r="A7">
        <v>4</v>
      </c>
      <c r="B7" s="68" t="s">
        <v>64</v>
      </c>
      <c r="C7" s="63" t="s">
        <v>92</v>
      </c>
      <c r="D7" s="63" t="s">
        <v>93</v>
      </c>
      <c r="E7" s="63" t="s">
        <v>7</v>
      </c>
      <c r="F7" s="63" t="s">
        <v>73</v>
      </c>
      <c r="G7" s="105">
        <v>43687</v>
      </c>
      <c r="H7" s="63" t="s">
        <v>71</v>
      </c>
      <c r="I7" s="63" t="s">
        <v>77</v>
      </c>
      <c r="J7" s="63" t="s">
        <v>94</v>
      </c>
      <c r="K7" s="63" t="s">
        <v>74</v>
      </c>
      <c r="L7" s="66">
        <v>17</v>
      </c>
      <c r="M7" s="54"/>
      <c r="N7" s="67"/>
    </row>
    <row r="8" spans="1:14" x14ac:dyDescent="0.25">
      <c r="A8">
        <v>5</v>
      </c>
      <c r="B8" s="68" t="s">
        <v>64</v>
      </c>
      <c r="C8" s="63" t="s">
        <v>95</v>
      </c>
      <c r="D8" s="63" t="s">
        <v>86</v>
      </c>
      <c r="E8" s="63" t="s">
        <v>8</v>
      </c>
      <c r="F8" s="63" t="s">
        <v>70</v>
      </c>
      <c r="G8" s="108">
        <v>40653</v>
      </c>
      <c r="H8" s="63" t="s">
        <v>71</v>
      </c>
      <c r="I8" s="63" t="s">
        <v>77</v>
      </c>
      <c r="J8" s="63" t="s">
        <v>89</v>
      </c>
      <c r="K8" s="63" t="s">
        <v>74</v>
      </c>
      <c r="L8" s="66">
        <v>26</v>
      </c>
      <c r="M8" s="51"/>
      <c r="N8" s="72"/>
    </row>
    <row r="9" spans="1:14" x14ac:dyDescent="0.25">
      <c r="A9">
        <v>6</v>
      </c>
      <c r="B9" s="68" t="s">
        <v>64</v>
      </c>
      <c r="C9" s="63" t="s">
        <v>95</v>
      </c>
      <c r="D9" s="63" t="s">
        <v>86</v>
      </c>
      <c r="E9" s="63" t="s">
        <v>8</v>
      </c>
      <c r="F9" s="63" t="s">
        <v>70</v>
      </c>
      <c r="G9" s="110">
        <v>41066</v>
      </c>
      <c r="H9" s="63" t="s">
        <v>71</v>
      </c>
      <c r="I9" s="63" t="s">
        <v>77</v>
      </c>
      <c r="J9" s="63" t="s">
        <v>89</v>
      </c>
      <c r="K9" s="63" t="s">
        <v>74</v>
      </c>
      <c r="L9" s="66">
        <v>27</v>
      </c>
      <c r="M9" s="54"/>
      <c r="N9" s="72"/>
    </row>
    <row r="10" spans="1:14" x14ac:dyDescent="0.25">
      <c r="A10">
        <v>7</v>
      </c>
      <c r="B10" s="68" t="s">
        <v>64</v>
      </c>
      <c r="C10" s="63" t="s">
        <v>95</v>
      </c>
      <c r="D10" s="63" t="s">
        <v>63</v>
      </c>
      <c r="E10" s="63" t="s">
        <v>8</v>
      </c>
      <c r="F10" s="63" t="s">
        <v>70</v>
      </c>
      <c r="G10" s="84">
        <v>40806</v>
      </c>
      <c r="H10" s="63" t="s">
        <v>79</v>
      </c>
      <c r="I10" s="63" t="s">
        <v>77</v>
      </c>
      <c r="J10" s="63" t="s">
        <v>89</v>
      </c>
      <c r="K10" s="63" t="s">
        <v>74</v>
      </c>
      <c r="L10" s="66">
        <v>30</v>
      </c>
      <c r="M10" s="54"/>
      <c r="N10" s="72"/>
    </row>
    <row r="11" spans="1:14" x14ac:dyDescent="0.25">
      <c r="A11">
        <v>8</v>
      </c>
      <c r="B11" s="68" t="s">
        <v>64</v>
      </c>
      <c r="C11" s="63" t="s">
        <v>95</v>
      </c>
      <c r="D11" s="63" t="s">
        <v>63</v>
      </c>
      <c r="E11" s="63" t="s">
        <v>8</v>
      </c>
      <c r="F11" s="63" t="s">
        <v>70</v>
      </c>
      <c r="G11" s="87">
        <v>40833</v>
      </c>
      <c r="H11" s="63" t="s">
        <v>79</v>
      </c>
      <c r="I11" s="63" t="s">
        <v>77</v>
      </c>
      <c r="J11" s="63" t="s">
        <v>89</v>
      </c>
      <c r="K11" s="63" t="s">
        <v>74</v>
      </c>
      <c r="L11" s="66">
        <v>34</v>
      </c>
      <c r="M11" s="54"/>
      <c r="N11" s="72"/>
    </row>
    <row r="12" spans="1:14" x14ac:dyDescent="0.25">
      <c r="A12">
        <v>9</v>
      </c>
      <c r="B12" s="68" t="s">
        <v>64</v>
      </c>
      <c r="C12" s="63" t="s">
        <v>95</v>
      </c>
      <c r="D12" s="63" t="s">
        <v>63</v>
      </c>
      <c r="E12" s="63" t="s">
        <v>8</v>
      </c>
      <c r="F12" s="63" t="s">
        <v>73</v>
      </c>
      <c r="G12" s="111">
        <v>41068</v>
      </c>
      <c r="H12" s="63" t="s">
        <v>79</v>
      </c>
      <c r="I12" s="63" t="s">
        <v>77</v>
      </c>
      <c r="J12" s="63" t="s">
        <v>89</v>
      </c>
      <c r="K12" s="63" t="s">
        <v>74</v>
      </c>
      <c r="L12" s="66">
        <v>29</v>
      </c>
      <c r="M12" s="54"/>
      <c r="N12" s="72"/>
    </row>
    <row r="13" spans="1:14" x14ac:dyDescent="0.25">
      <c r="A13">
        <v>10</v>
      </c>
      <c r="B13" s="68" t="s">
        <v>64</v>
      </c>
      <c r="C13" s="63" t="s">
        <v>95</v>
      </c>
      <c r="D13" s="63" t="s">
        <v>63</v>
      </c>
      <c r="E13" s="63" t="s">
        <v>8</v>
      </c>
      <c r="F13" s="63" t="s">
        <v>72</v>
      </c>
      <c r="G13" s="104">
        <v>40980</v>
      </c>
      <c r="H13" s="63" t="s">
        <v>79</v>
      </c>
      <c r="I13" s="63" t="s">
        <v>77</v>
      </c>
      <c r="J13" s="63" t="s">
        <v>89</v>
      </c>
      <c r="K13" s="63" t="s">
        <v>74</v>
      </c>
      <c r="L13" s="66">
        <v>33</v>
      </c>
      <c r="M13" s="51"/>
      <c r="N13" s="72"/>
    </row>
    <row r="14" spans="1:14" x14ac:dyDescent="0.25">
      <c r="A14">
        <v>11</v>
      </c>
      <c r="B14" s="68" t="s">
        <v>64</v>
      </c>
      <c r="C14" s="63" t="s">
        <v>96</v>
      </c>
      <c r="D14" s="63" t="s">
        <v>63</v>
      </c>
      <c r="E14" s="63" t="s">
        <v>9</v>
      </c>
      <c r="F14" s="63" t="s">
        <v>70</v>
      </c>
      <c r="G14" s="84">
        <v>40806</v>
      </c>
      <c r="H14" s="63" t="s">
        <v>79</v>
      </c>
      <c r="I14" s="63" t="s">
        <v>77</v>
      </c>
      <c r="J14" s="63" t="s">
        <v>89</v>
      </c>
      <c r="K14" s="63" t="s">
        <v>74</v>
      </c>
      <c r="L14" s="66">
        <v>30</v>
      </c>
      <c r="M14" s="52"/>
      <c r="N14" s="72"/>
    </row>
    <row r="15" spans="1:14" x14ac:dyDescent="0.25">
      <c r="A15">
        <v>12</v>
      </c>
      <c r="B15" s="68" t="s">
        <v>64</v>
      </c>
      <c r="C15" s="63" t="s">
        <v>96</v>
      </c>
      <c r="D15" s="63" t="s">
        <v>63</v>
      </c>
      <c r="E15" s="63" t="s">
        <v>9</v>
      </c>
      <c r="F15" s="63" t="s">
        <v>70</v>
      </c>
      <c r="G15" s="87">
        <v>40833</v>
      </c>
      <c r="H15" s="63" t="s">
        <v>79</v>
      </c>
      <c r="I15" s="63" t="s">
        <v>77</v>
      </c>
      <c r="J15" s="63" t="s">
        <v>89</v>
      </c>
      <c r="K15" s="63" t="s">
        <v>74</v>
      </c>
      <c r="L15" s="66">
        <v>34</v>
      </c>
      <c r="M15" s="52"/>
      <c r="N15" s="72"/>
    </row>
    <row r="16" spans="1:14" x14ac:dyDescent="0.25">
      <c r="A16">
        <v>13</v>
      </c>
      <c r="B16" s="68" t="s">
        <v>64</v>
      </c>
      <c r="C16" s="63" t="s">
        <v>96</v>
      </c>
      <c r="D16" s="63" t="s">
        <v>63</v>
      </c>
      <c r="E16" s="63" t="s">
        <v>9</v>
      </c>
      <c r="F16" s="63" t="s">
        <v>73</v>
      </c>
      <c r="G16" s="111">
        <v>41068</v>
      </c>
      <c r="H16" s="63" t="s">
        <v>79</v>
      </c>
      <c r="I16" s="63" t="s">
        <v>77</v>
      </c>
      <c r="J16" s="63" t="s">
        <v>89</v>
      </c>
      <c r="K16" s="63" t="s">
        <v>74</v>
      </c>
      <c r="L16" s="66">
        <v>29</v>
      </c>
      <c r="M16" s="54"/>
      <c r="N16" s="67"/>
    </row>
    <row r="17" spans="1:14" x14ac:dyDescent="0.25">
      <c r="A17">
        <v>14</v>
      </c>
      <c r="B17" s="68" t="s">
        <v>64</v>
      </c>
      <c r="C17" s="63" t="s">
        <v>96</v>
      </c>
      <c r="D17" s="63" t="s">
        <v>63</v>
      </c>
      <c r="E17" s="63" t="s">
        <v>9</v>
      </c>
      <c r="F17" s="63" t="s">
        <v>72</v>
      </c>
      <c r="G17" s="104">
        <v>40980</v>
      </c>
      <c r="H17" s="63" t="s">
        <v>79</v>
      </c>
      <c r="I17" s="63" t="s">
        <v>77</v>
      </c>
      <c r="J17" s="63" t="s">
        <v>89</v>
      </c>
      <c r="K17" s="63" t="s">
        <v>74</v>
      </c>
      <c r="L17" s="66">
        <v>33</v>
      </c>
      <c r="M17" s="54"/>
      <c r="N17" s="67"/>
    </row>
    <row r="18" spans="1:14" x14ac:dyDescent="0.25">
      <c r="A18">
        <v>15</v>
      </c>
      <c r="B18" s="68" t="s">
        <v>64</v>
      </c>
      <c r="C18" s="63" t="s">
        <v>97</v>
      </c>
      <c r="D18" s="63" t="s">
        <v>93</v>
      </c>
      <c r="E18" s="63" t="s">
        <v>7</v>
      </c>
      <c r="F18" s="63" t="s">
        <v>73</v>
      </c>
      <c r="G18" s="105">
        <v>43687</v>
      </c>
      <c r="H18" s="63" t="s">
        <v>71</v>
      </c>
      <c r="I18" s="63" t="s">
        <v>77</v>
      </c>
      <c r="J18" s="63" t="s">
        <v>94</v>
      </c>
      <c r="K18" s="63" t="s">
        <v>74</v>
      </c>
      <c r="L18" s="66">
        <v>17</v>
      </c>
      <c r="M18" s="54"/>
      <c r="N18" s="67"/>
    </row>
    <row r="19" spans="1:14" x14ac:dyDescent="0.25">
      <c r="A19">
        <v>16</v>
      </c>
      <c r="B19" s="68" t="s">
        <v>64</v>
      </c>
      <c r="C19" s="63" t="s">
        <v>98</v>
      </c>
      <c r="D19" s="63" t="s">
        <v>86</v>
      </c>
      <c r="E19" s="63" t="s">
        <v>8</v>
      </c>
      <c r="F19" s="63" t="s">
        <v>70</v>
      </c>
      <c r="G19" s="108">
        <v>40653</v>
      </c>
      <c r="H19" s="63" t="s">
        <v>71</v>
      </c>
      <c r="I19" s="63" t="s">
        <v>77</v>
      </c>
      <c r="J19" s="63" t="s">
        <v>89</v>
      </c>
      <c r="K19" s="63" t="s">
        <v>74</v>
      </c>
      <c r="L19" s="66">
        <v>26</v>
      </c>
      <c r="M19" s="54"/>
      <c r="N19" s="67"/>
    </row>
    <row r="20" spans="1:14" x14ac:dyDescent="0.25">
      <c r="A20">
        <v>17</v>
      </c>
      <c r="B20" s="68" t="s">
        <v>64</v>
      </c>
      <c r="C20" s="63" t="s">
        <v>98</v>
      </c>
      <c r="D20" s="63" t="s">
        <v>86</v>
      </c>
      <c r="E20" s="63" t="s">
        <v>8</v>
      </c>
      <c r="F20" s="63" t="s">
        <v>70</v>
      </c>
      <c r="G20" s="110">
        <v>41066</v>
      </c>
      <c r="H20" s="63" t="s">
        <v>71</v>
      </c>
      <c r="I20" s="63" t="s">
        <v>77</v>
      </c>
      <c r="J20" s="63" t="s">
        <v>89</v>
      </c>
      <c r="K20" s="63" t="s">
        <v>74</v>
      </c>
      <c r="L20" s="66">
        <v>27</v>
      </c>
      <c r="M20" s="54"/>
      <c r="N20" s="67"/>
    </row>
    <row r="21" spans="1:14" x14ac:dyDescent="0.25">
      <c r="A21">
        <v>18</v>
      </c>
      <c r="B21" s="68" t="s">
        <v>64</v>
      </c>
      <c r="C21" s="63" t="s">
        <v>98</v>
      </c>
      <c r="D21" s="63" t="s">
        <v>63</v>
      </c>
      <c r="E21" s="63" t="s">
        <v>8</v>
      </c>
      <c r="F21" s="63" t="s">
        <v>70</v>
      </c>
      <c r="G21" s="84">
        <v>40806</v>
      </c>
      <c r="H21" s="63" t="s">
        <v>79</v>
      </c>
      <c r="I21" s="63" t="s">
        <v>77</v>
      </c>
      <c r="J21" s="63" t="s">
        <v>89</v>
      </c>
      <c r="K21" s="63" t="s">
        <v>74</v>
      </c>
      <c r="L21" s="66">
        <v>30</v>
      </c>
      <c r="M21" s="51"/>
      <c r="N21" s="72"/>
    </row>
    <row r="22" spans="1:14" x14ac:dyDescent="0.25">
      <c r="A22">
        <v>19</v>
      </c>
      <c r="B22" s="68" t="s">
        <v>64</v>
      </c>
      <c r="C22" s="63" t="s">
        <v>98</v>
      </c>
      <c r="D22" s="63" t="s">
        <v>63</v>
      </c>
      <c r="E22" s="63" t="s">
        <v>8</v>
      </c>
      <c r="F22" s="63" t="s">
        <v>70</v>
      </c>
      <c r="G22" s="87">
        <v>40833</v>
      </c>
      <c r="H22" s="63" t="s">
        <v>79</v>
      </c>
      <c r="I22" s="63" t="s">
        <v>77</v>
      </c>
      <c r="J22" s="63" t="s">
        <v>89</v>
      </c>
      <c r="K22" s="63" t="s">
        <v>74</v>
      </c>
      <c r="L22" s="66">
        <v>34</v>
      </c>
      <c r="M22" s="52"/>
      <c r="N22" s="72"/>
    </row>
    <row r="23" spans="1:14" x14ac:dyDescent="0.25">
      <c r="A23">
        <v>20</v>
      </c>
      <c r="B23" s="68" t="s">
        <v>64</v>
      </c>
      <c r="C23" s="63" t="s">
        <v>98</v>
      </c>
      <c r="D23" s="63" t="s">
        <v>63</v>
      </c>
      <c r="E23" s="63" t="s">
        <v>8</v>
      </c>
      <c r="F23" s="63" t="s">
        <v>73</v>
      </c>
      <c r="G23" s="111">
        <v>41068</v>
      </c>
      <c r="H23" s="63" t="s">
        <v>79</v>
      </c>
      <c r="I23" s="63" t="s">
        <v>77</v>
      </c>
      <c r="J23" s="63" t="s">
        <v>89</v>
      </c>
      <c r="K23" s="63" t="s">
        <v>74</v>
      </c>
      <c r="L23" s="66">
        <v>29</v>
      </c>
      <c r="M23" s="52"/>
      <c r="N23" s="72"/>
    </row>
    <row r="24" spans="1:14" x14ac:dyDescent="0.25">
      <c r="A24">
        <v>21</v>
      </c>
      <c r="B24" s="68" t="s">
        <v>64</v>
      </c>
      <c r="C24" s="63" t="s">
        <v>98</v>
      </c>
      <c r="D24" s="63" t="s">
        <v>63</v>
      </c>
      <c r="E24" s="63" t="s">
        <v>8</v>
      </c>
      <c r="F24" s="63" t="s">
        <v>72</v>
      </c>
      <c r="G24" s="104">
        <v>40980</v>
      </c>
      <c r="H24" s="63" t="s">
        <v>79</v>
      </c>
      <c r="I24" s="63" t="s">
        <v>77</v>
      </c>
      <c r="J24" s="63" t="s">
        <v>89</v>
      </c>
      <c r="K24" s="63" t="s">
        <v>74</v>
      </c>
      <c r="L24" s="66">
        <v>33</v>
      </c>
      <c r="M24" s="52"/>
      <c r="N24" s="72"/>
    </row>
    <row r="25" spans="1:14" x14ac:dyDescent="0.25">
      <c r="A25">
        <v>22</v>
      </c>
      <c r="B25" s="68" t="s">
        <v>64</v>
      </c>
      <c r="C25" s="63" t="s">
        <v>99</v>
      </c>
      <c r="D25" s="63" t="s">
        <v>63</v>
      </c>
      <c r="E25" s="63" t="s">
        <v>7</v>
      </c>
      <c r="F25" s="63" t="s">
        <v>73</v>
      </c>
      <c r="G25" s="105">
        <v>43687</v>
      </c>
      <c r="H25" s="63" t="s">
        <v>71</v>
      </c>
      <c r="I25" s="63" t="s">
        <v>77</v>
      </c>
      <c r="J25" s="63" t="s">
        <v>94</v>
      </c>
      <c r="K25" s="63" t="s">
        <v>74</v>
      </c>
      <c r="L25" s="66">
        <v>17</v>
      </c>
      <c r="M25" s="52"/>
      <c r="N25" s="72"/>
    </row>
    <row r="26" spans="1:14" x14ac:dyDescent="0.25">
      <c r="A26">
        <v>23</v>
      </c>
      <c r="B26" s="68" t="s">
        <v>64</v>
      </c>
      <c r="C26" s="63" t="s">
        <v>100</v>
      </c>
      <c r="D26" s="63" t="s">
        <v>63</v>
      </c>
      <c r="E26" s="63" t="s">
        <v>9</v>
      </c>
      <c r="F26" s="63" t="s">
        <v>70</v>
      </c>
      <c r="G26" s="107">
        <v>40976</v>
      </c>
      <c r="H26" s="63" t="s">
        <v>75</v>
      </c>
      <c r="I26" s="63" t="s">
        <v>77</v>
      </c>
      <c r="J26" s="63" t="s">
        <v>94</v>
      </c>
      <c r="K26" s="63" t="s">
        <v>74</v>
      </c>
      <c r="L26" s="66">
        <v>33</v>
      </c>
      <c r="M26" s="52"/>
      <c r="N26" s="72"/>
    </row>
    <row r="27" spans="1:14" x14ac:dyDescent="0.25">
      <c r="A27">
        <v>24</v>
      </c>
      <c r="B27" s="68" t="s">
        <v>64</v>
      </c>
      <c r="C27" s="63" t="s">
        <v>101</v>
      </c>
      <c r="D27" s="63" t="s">
        <v>63</v>
      </c>
      <c r="E27" s="63" t="s">
        <v>9</v>
      </c>
      <c r="F27" s="63" t="s">
        <v>70</v>
      </c>
      <c r="G27" s="84">
        <v>40806</v>
      </c>
      <c r="H27" s="63" t="s">
        <v>79</v>
      </c>
      <c r="I27" s="63" t="s">
        <v>77</v>
      </c>
      <c r="J27" s="63" t="s">
        <v>89</v>
      </c>
      <c r="K27" s="63" t="s">
        <v>74</v>
      </c>
      <c r="L27" s="66">
        <v>30</v>
      </c>
      <c r="M27" s="52"/>
      <c r="N27" s="72"/>
    </row>
    <row r="28" spans="1:14" x14ac:dyDescent="0.25">
      <c r="A28">
        <v>25</v>
      </c>
      <c r="B28" s="68" t="s">
        <v>64</v>
      </c>
      <c r="C28" s="63" t="s">
        <v>101</v>
      </c>
      <c r="D28" s="63" t="s">
        <v>63</v>
      </c>
      <c r="E28" s="63" t="s">
        <v>9</v>
      </c>
      <c r="F28" s="63" t="s">
        <v>70</v>
      </c>
      <c r="G28" s="87">
        <v>40833</v>
      </c>
      <c r="H28" s="63" t="s">
        <v>79</v>
      </c>
      <c r="I28" s="63" t="s">
        <v>77</v>
      </c>
      <c r="J28" s="63" t="s">
        <v>89</v>
      </c>
      <c r="K28" s="63" t="s">
        <v>74</v>
      </c>
      <c r="L28" s="66">
        <v>34</v>
      </c>
      <c r="M28" s="52"/>
      <c r="N28" s="72"/>
    </row>
    <row r="29" spans="1:14" x14ac:dyDescent="0.25">
      <c r="A29">
        <v>26</v>
      </c>
      <c r="B29" s="68" t="s">
        <v>64</v>
      </c>
      <c r="C29" s="63" t="s">
        <v>101</v>
      </c>
      <c r="D29" s="63" t="s">
        <v>63</v>
      </c>
      <c r="E29" s="63" t="s">
        <v>9</v>
      </c>
      <c r="F29" s="63" t="s">
        <v>73</v>
      </c>
      <c r="G29" s="111">
        <v>41068</v>
      </c>
      <c r="H29" s="63" t="s">
        <v>79</v>
      </c>
      <c r="I29" s="63" t="s">
        <v>77</v>
      </c>
      <c r="J29" s="63" t="s">
        <v>89</v>
      </c>
      <c r="K29" s="63" t="s">
        <v>74</v>
      </c>
      <c r="L29" s="66">
        <v>29</v>
      </c>
      <c r="M29" s="52"/>
      <c r="N29" s="72"/>
    </row>
    <row r="30" spans="1:14" x14ac:dyDescent="0.25">
      <c r="A30">
        <v>27</v>
      </c>
      <c r="B30" s="68" t="s">
        <v>64</v>
      </c>
      <c r="C30" s="63" t="s">
        <v>101</v>
      </c>
      <c r="D30" s="63" t="s">
        <v>63</v>
      </c>
      <c r="E30" s="63" t="s">
        <v>9</v>
      </c>
      <c r="F30" s="63" t="s">
        <v>72</v>
      </c>
      <c r="G30" s="104">
        <v>40980</v>
      </c>
      <c r="H30" s="63" t="s">
        <v>79</v>
      </c>
      <c r="I30" s="63" t="s">
        <v>77</v>
      </c>
      <c r="J30" s="63" t="s">
        <v>89</v>
      </c>
      <c r="K30" s="63" t="s">
        <v>74</v>
      </c>
      <c r="L30" s="66">
        <v>33</v>
      </c>
      <c r="M30" s="52"/>
      <c r="N30" s="72"/>
    </row>
    <row r="31" spans="1:14" x14ac:dyDescent="0.25">
      <c r="A31">
        <v>28</v>
      </c>
      <c r="B31" s="68" t="s">
        <v>64</v>
      </c>
      <c r="C31" s="63" t="s">
        <v>101</v>
      </c>
      <c r="D31" s="63" t="s">
        <v>63</v>
      </c>
      <c r="E31" s="63" t="s">
        <v>9</v>
      </c>
      <c r="F31" s="63" t="s">
        <v>70</v>
      </c>
      <c r="G31" s="84">
        <v>40806</v>
      </c>
      <c r="H31" s="63" t="s">
        <v>79</v>
      </c>
      <c r="I31" s="63" t="s">
        <v>77</v>
      </c>
      <c r="J31" s="63" t="s">
        <v>89</v>
      </c>
      <c r="K31" s="63" t="s">
        <v>74</v>
      </c>
      <c r="L31" s="66">
        <v>30</v>
      </c>
      <c r="M31" s="52"/>
      <c r="N31" s="72"/>
    </row>
    <row r="32" spans="1:14" x14ac:dyDescent="0.25">
      <c r="A32">
        <v>29</v>
      </c>
      <c r="B32" s="68" t="s">
        <v>64</v>
      </c>
      <c r="C32" s="63" t="s">
        <v>101</v>
      </c>
      <c r="D32" s="63" t="s">
        <v>63</v>
      </c>
      <c r="E32" s="63" t="s">
        <v>9</v>
      </c>
      <c r="F32" s="63" t="s">
        <v>70</v>
      </c>
      <c r="G32" s="87">
        <v>40833</v>
      </c>
      <c r="H32" s="63" t="s">
        <v>79</v>
      </c>
      <c r="I32" s="63" t="s">
        <v>77</v>
      </c>
      <c r="J32" s="63" t="s">
        <v>89</v>
      </c>
      <c r="K32" s="63" t="s">
        <v>74</v>
      </c>
      <c r="L32" s="66">
        <v>34</v>
      </c>
      <c r="M32" s="52"/>
      <c r="N32" s="72"/>
    </row>
    <row r="33" spans="1:14" x14ac:dyDescent="0.25">
      <c r="A33">
        <v>30</v>
      </c>
      <c r="B33" s="68" t="s">
        <v>64</v>
      </c>
      <c r="C33" s="63" t="s">
        <v>101</v>
      </c>
      <c r="D33" s="63" t="s">
        <v>63</v>
      </c>
      <c r="E33" s="63" t="s">
        <v>9</v>
      </c>
      <c r="F33" s="63" t="s">
        <v>73</v>
      </c>
      <c r="G33" s="111">
        <v>41068</v>
      </c>
      <c r="H33" s="63" t="s">
        <v>79</v>
      </c>
      <c r="I33" s="63" t="s">
        <v>77</v>
      </c>
      <c r="J33" s="63" t="s">
        <v>89</v>
      </c>
      <c r="K33" s="63" t="s">
        <v>74</v>
      </c>
      <c r="L33" s="66">
        <v>29</v>
      </c>
      <c r="M33" s="52"/>
      <c r="N33" s="72"/>
    </row>
    <row r="34" spans="1:14" x14ac:dyDescent="0.25">
      <c r="A34">
        <v>31</v>
      </c>
      <c r="B34" s="68" t="s">
        <v>64</v>
      </c>
      <c r="C34" s="63" t="s">
        <v>101</v>
      </c>
      <c r="D34" s="63" t="s">
        <v>63</v>
      </c>
      <c r="E34" s="63" t="s">
        <v>9</v>
      </c>
      <c r="F34" s="63" t="s">
        <v>72</v>
      </c>
      <c r="G34" s="104">
        <v>40980</v>
      </c>
      <c r="H34" s="63" t="s">
        <v>79</v>
      </c>
      <c r="I34" s="63" t="s">
        <v>77</v>
      </c>
      <c r="J34" s="63" t="s">
        <v>89</v>
      </c>
      <c r="K34" s="63" t="s">
        <v>74</v>
      </c>
      <c r="L34" s="66">
        <v>33</v>
      </c>
      <c r="M34" s="52"/>
      <c r="N34" s="72"/>
    </row>
    <row r="35" spans="1:14" x14ac:dyDescent="0.25">
      <c r="A35">
        <v>32</v>
      </c>
      <c r="B35" s="68" t="s">
        <v>64</v>
      </c>
      <c r="C35" s="63" t="s">
        <v>102</v>
      </c>
      <c r="D35" s="63" t="s">
        <v>69</v>
      </c>
      <c r="E35" s="63" t="s">
        <v>7</v>
      </c>
      <c r="F35" s="63" t="s">
        <v>73</v>
      </c>
      <c r="G35" s="109">
        <v>41067</v>
      </c>
      <c r="H35" s="63" t="s">
        <v>76</v>
      </c>
      <c r="I35" s="63" t="s">
        <v>77</v>
      </c>
      <c r="J35" s="63" t="s">
        <v>94</v>
      </c>
      <c r="K35" s="63" t="s">
        <v>74</v>
      </c>
      <c r="L35" s="66">
        <v>29</v>
      </c>
      <c r="M35" s="52"/>
      <c r="N35" s="72"/>
    </row>
    <row r="36" spans="1:14" x14ac:dyDescent="0.25">
      <c r="A36">
        <v>33</v>
      </c>
      <c r="B36" s="68" t="s">
        <v>64</v>
      </c>
      <c r="C36" s="63" t="s">
        <v>102</v>
      </c>
      <c r="D36" s="63" t="s">
        <v>63</v>
      </c>
      <c r="E36" s="63" t="s">
        <v>7</v>
      </c>
      <c r="F36" s="63" t="s">
        <v>70</v>
      </c>
      <c r="G36" s="84">
        <v>40806</v>
      </c>
      <c r="H36" s="63" t="s">
        <v>79</v>
      </c>
      <c r="I36" s="63" t="s">
        <v>77</v>
      </c>
      <c r="J36" s="63" t="s">
        <v>89</v>
      </c>
      <c r="K36" s="63" t="s">
        <v>74</v>
      </c>
      <c r="L36" s="66">
        <v>30</v>
      </c>
      <c r="M36" s="52"/>
      <c r="N36" s="72"/>
    </row>
    <row r="37" spans="1:14" x14ac:dyDescent="0.25">
      <c r="A37">
        <v>34</v>
      </c>
      <c r="B37" s="68" t="s">
        <v>64</v>
      </c>
      <c r="C37" s="63" t="s">
        <v>102</v>
      </c>
      <c r="D37" s="63" t="s">
        <v>63</v>
      </c>
      <c r="E37" s="63" t="s">
        <v>7</v>
      </c>
      <c r="F37" s="63" t="s">
        <v>70</v>
      </c>
      <c r="G37" s="87">
        <v>40833</v>
      </c>
      <c r="H37" s="63" t="s">
        <v>79</v>
      </c>
      <c r="I37" s="63" t="s">
        <v>77</v>
      </c>
      <c r="J37" s="63" t="s">
        <v>89</v>
      </c>
      <c r="K37" s="63" t="s">
        <v>74</v>
      </c>
      <c r="L37" s="66">
        <v>34</v>
      </c>
      <c r="M37" s="52"/>
      <c r="N37" s="72"/>
    </row>
    <row r="38" spans="1:14" x14ac:dyDescent="0.25">
      <c r="A38">
        <v>35</v>
      </c>
      <c r="B38" s="68" t="s">
        <v>64</v>
      </c>
      <c r="C38" s="63" t="s">
        <v>102</v>
      </c>
      <c r="D38" s="63" t="s">
        <v>63</v>
      </c>
      <c r="E38" s="63" t="s">
        <v>7</v>
      </c>
      <c r="F38" s="63" t="s">
        <v>73</v>
      </c>
      <c r="G38" s="111">
        <v>41068</v>
      </c>
      <c r="H38" s="63" t="s">
        <v>79</v>
      </c>
      <c r="I38" s="63" t="s">
        <v>77</v>
      </c>
      <c r="J38" s="63" t="s">
        <v>89</v>
      </c>
      <c r="K38" s="63" t="s">
        <v>74</v>
      </c>
      <c r="L38" s="66">
        <v>29</v>
      </c>
      <c r="M38" s="52"/>
      <c r="N38" s="72"/>
    </row>
    <row r="39" spans="1:14" x14ac:dyDescent="0.25">
      <c r="A39">
        <v>36</v>
      </c>
      <c r="B39" s="68" t="s">
        <v>64</v>
      </c>
      <c r="C39" s="63" t="s">
        <v>102</v>
      </c>
      <c r="D39" s="63" t="s">
        <v>63</v>
      </c>
      <c r="E39" s="63" t="s">
        <v>7</v>
      </c>
      <c r="F39" s="63" t="s">
        <v>72</v>
      </c>
      <c r="G39" s="104">
        <v>40980</v>
      </c>
      <c r="H39" s="63" t="s">
        <v>79</v>
      </c>
      <c r="I39" s="63" t="s">
        <v>77</v>
      </c>
      <c r="J39" s="63" t="s">
        <v>89</v>
      </c>
      <c r="K39" s="63" t="s">
        <v>74</v>
      </c>
      <c r="L39" s="66">
        <v>33</v>
      </c>
      <c r="M39" s="52"/>
      <c r="N39" s="72"/>
    </row>
    <row r="40" spans="1:14" x14ac:dyDescent="0.25">
      <c r="A40">
        <v>37</v>
      </c>
      <c r="B40" s="68" t="s">
        <v>64</v>
      </c>
      <c r="C40" s="63" t="s">
        <v>102</v>
      </c>
      <c r="D40" s="63" t="s">
        <v>63</v>
      </c>
      <c r="E40" s="63" t="s">
        <v>7</v>
      </c>
      <c r="F40" s="63" t="s">
        <v>70</v>
      </c>
      <c r="G40" s="84">
        <v>40806</v>
      </c>
      <c r="H40" s="63" t="s">
        <v>79</v>
      </c>
      <c r="I40" s="63" t="s">
        <v>77</v>
      </c>
      <c r="J40" s="63" t="s">
        <v>89</v>
      </c>
      <c r="K40" s="63" t="s">
        <v>74</v>
      </c>
      <c r="L40" s="66">
        <v>30</v>
      </c>
      <c r="M40" s="52"/>
      <c r="N40" s="72"/>
    </row>
    <row r="41" spans="1:14" x14ac:dyDescent="0.25">
      <c r="A41">
        <v>38</v>
      </c>
      <c r="B41" s="68" t="s">
        <v>64</v>
      </c>
      <c r="C41" s="63" t="s">
        <v>102</v>
      </c>
      <c r="D41" s="63" t="s">
        <v>63</v>
      </c>
      <c r="E41" s="63" t="s">
        <v>7</v>
      </c>
      <c r="F41" s="63" t="s">
        <v>70</v>
      </c>
      <c r="G41" s="87">
        <v>40833</v>
      </c>
      <c r="H41" s="63" t="s">
        <v>79</v>
      </c>
      <c r="I41" s="63" t="s">
        <v>77</v>
      </c>
      <c r="J41" s="63" t="s">
        <v>89</v>
      </c>
      <c r="K41" s="63" t="s">
        <v>74</v>
      </c>
      <c r="L41" s="66">
        <v>34</v>
      </c>
      <c r="M41" s="52"/>
      <c r="N41" s="72"/>
    </row>
    <row r="42" spans="1:14" x14ac:dyDescent="0.25">
      <c r="A42">
        <v>39</v>
      </c>
      <c r="B42" s="68" t="s">
        <v>64</v>
      </c>
      <c r="C42" s="63" t="s">
        <v>102</v>
      </c>
      <c r="D42" s="63" t="s">
        <v>63</v>
      </c>
      <c r="E42" s="63" t="s">
        <v>7</v>
      </c>
      <c r="F42" s="63" t="s">
        <v>73</v>
      </c>
      <c r="G42" s="111">
        <v>41068</v>
      </c>
      <c r="H42" s="63" t="s">
        <v>79</v>
      </c>
      <c r="I42" s="63" t="s">
        <v>77</v>
      </c>
      <c r="J42" s="63" t="s">
        <v>89</v>
      </c>
      <c r="K42" s="63" t="s">
        <v>74</v>
      </c>
      <c r="L42" s="66">
        <v>29</v>
      </c>
      <c r="M42" s="52"/>
      <c r="N42" s="72"/>
    </row>
    <row r="43" spans="1:14" x14ac:dyDescent="0.25">
      <c r="A43">
        <v>40</v>
      </c>
      <c r="B43" s="68" t="s">
        <v>64</v>
      </c>
      <c r="C43" s="63" t="s">
        <v>102</v>
      </c>
      <c r="D43" s="63" t="s">
        <v>63</v>
      </c>
      <c r="E43" s="63" t="s">
        <v>7</v>
      </c>
      <c r="F43" s="63" t="s">
        <v>72</v>
      </c>
      <c r="G43" s="104">
        <v>40980</v>
      </c>
      <c r="H43" s="63" t="s">
        <v>79</v>
      </c>
      <c r="I43" s="63" t="s">
        <v>77</v>
      </c>
      <c r="J43" s="63" t="s">
        <v>89</v>
      </c>
      <c r="K43" s="63" t="s">
        <v>74</v>
      </c>
      <c r="L43" s="66">
        <v>33</v>
      </c>
      <c r="M43" s="52"/>
      <c r="N43" s="72"/>
    </row>
    <row r="44" spans="1:14" x14ac:dyDescent="0.25">
      <c r="A44">
        <v>41</v>
      </c>
      <c r="B44" s="68" t="s">
        <v>64</v>
      </c>
      <c r="C44" s="63" t="s">
        <v>103</v>
      </c>
      <c r="D44" s="63" t="s">
        <v>63</v>
      </c>
      <c r="E44" s="63" t="s">
        <v>8</v>
      </c>
      <c r="F44" s="63" t="s">
        <v>70</v>
      </c>
      <c r="G44" s="84">
        <v>40806</v>
      </c>
      <c r="H44" s="63" t="s">
        <v>79</v>
      </c>
      <c r="I44" s="63" t="s">
        <v>77</v>
      </c>
      <c r="J44" s="63" t="s">
        <v>89</v>
      </c>
      <c r="K44" s="63" t="s">
        <v>74</v>
      </c>
      <c r="L44" s="66">
        <v>30</v>
      </c>
      <c r="M44" s="52"/>
      <c r="N44" s="72"/>
    </row>
    <row r="45" spans="1:14" x14ac:dyDescent="0.25">
      <c r="A45">
        <v>42</v>
      </c>
      <c r="B45" s="68" t="s">
        <v>64</v>
      </c>
      <c r="C45" s="63" t="s">
        <v>103</v>
      </c>
      <c r="D45" s="63" t="s">
        <v>63</v>
      </c>
      <c r="E45" s="63" t="s">
        <v>8</v>
      </c>
      <c r="F45" s="63" t="s">
        <v>70</v>
      </c>
      <c r="G45" s="87">
        <v>40833</v>
      </c>
      <c r="H45" s="63" t="s">
        <v>79</v>
      </c>
      <c r="I45" s="63" t="s">
        <v>77</v>
      </c>
      <c r="J45" s="63" t="s">
        <v>89</v>
      </c>
      <c r="K45" s="63" t="s">
        <v>74</v>
      </c>
      <c r="L45" s="66">
        <v>34</v>
      </c>
      <c r="M45" s="52"/>
      <c r="N45" s="72"/>
    </row>
    <row r="46" spans="1:14" x14ac:dyDescent="0.25">
      <c r="A46">
        <v>43</v>
      </c>
      <c r="B46" s="68" t="s">
        <v>64</v>
      </c>
      <c r="C46" s="63" t="s">
        <v>103</v>
      </c>
      <c r="D46" s="63" t="s">
        <v>63</v>
      </c>
      <c r="E46" s="63" t="s">
        <v>8</v>
      </c>
      <c r="F46" s="63" t="s">
        <v>73</v>
      </c>
      <c r="G46" s="111">
        <v>41068</v>
      </c>
      <c r="H46" s="63" t="s">
        <v>79</v>
      </c>
      <c r="I46" s="63" t="s">
        <v>77</v>
      </c>
      <c r="J46" s="63" t="s">
        <v>89</v>
      </c>
      <c r="K46" s="63" t="s">
        <v>74</v>
      </c>
      <c r="L46" s="66">
        <v>29</v>
      </c>
      <c r="M46" s="52"/>
      <c r="N46" s="72"/>
    </row>
    <row r="47" spans="1:14" x14ac:dyDescent="0.25">
      <c r="A47">
        <v>44</v>
      </c>
      <c r="B47" s="68" t="s">
        <v>64</v>
      </c>
      <c r="C47" s="63" t="s">
        <v>103</v>
      </c>
      <c r="D47" s="63" t="s">
        <v>63</v>
      </c>
      <c r="E47" s="63" t="s">
        <v>8</v>
      </c>
      <c r="F47" s="63" t="s">
        <v>72</v>
      </c>
      <c r="G47" s="104">
        <v>40980</v>
      </c>
      <c r="H47" s="63" t="s">
        <v>79</v>
      </c>
      <c r="I47" s="63" t="s">
        <v>77</v>
      </c>
      <c r="J47" s="63" t="s">
        <v>89</v>
      </c>
      <c r="K47" s="63" t="s">
        <v>74</v>
      </c>
      <c r="L47" s="66">
        <v>33</v>
      </c>
      <c r="M47" s="52"/>
      <c r="N47" s="72"/>
    </row>
    <row r="48" spans="1:14" x14ac:dyDescent="0.25">
      <c r="A48">
        <v>45</v>
      </c>
      <c r="B48" s="68" t="s">
        <v>64</v>
      </c>
      <c r="C48" s="63" t="s">
        <v>104</v>
      </c>
      <c r="D48" s="63" t="s">
        <v>63</v>
      </c>
      <c r="E48" s="63" t="s">
        <v>9</v>
      </c>
      <c r="F48" s="63" t="s">
        <v>70</v>
      </c>
      <c r="G48" s="84">
        <v>40806</v>
      </c>
      <c r="H48" s="63" t="s">
        <v>79</v>
      </c>
      <c r="I48" s="63" t="s">
        <v>77</v>
      </c>
      <c r="J48" s="63" t="s">
        <v>89</v>
      </c>
      <c r="K48" s="63" t="s">
        <v>74</v>
      </c>
      <c r="L48" s="66">
        <v>30</v>
      </c>
      <c r="M48" s="52"/>
      <c r="N48" s="72"/>
    </row>
    <row r="49" spans="1:14" x14ac:dyDescent="0.25">
      <c r="A49">
        <v>46</v>
      </c>
      <c r="B49" s="68" t="s">
        <v>64</v>
      </c>
      <c r="C49" s="63" t="s">
        <v>104</v>
      </c>
      <c r="D49" s="63" t="s">
        <v>63</v>
      </c>
      <c r="E49" s="63" t="s">
        <v>9</v>
      </c>
      <c r="F49" s="63" t="s">
        <v>70</v>
      </c>
      <c r="G49" s="87">
        <v>40833</v>
      </c>
      <c r="H49" s="63" t="s">
        <v>79</v>
      </c>
      <c r="I49" s="63" t="s">
        <v>77</v>
      </c>
      <c r="J49" s="63" t="s">
        <v>89</v>
      </c>
      <c r="K49" s="63" t="s">
        <v>74</v>
      </c>
      <c r="L49" s="66">
        <v>34</v>
      </c>
      <c r="M49" s="52"/>
      <c r="N49" s="72"/>
    </row>
    <row r="50" spans="1:14" x14ac:dyDescent="0.25">
      <c r="A50">
        <v>47</v>
      </c>
      <c r="B50" s="68" t="s">
        <v>64</v>
      </c>
      <c r="C50" s="63" t="s">
        <v>104</v>
      </c>
      <c r="D50" s="63" t="s">
        <v>63</v>
      </c>
      <c r="E50" s="63" t="s">
        <v>9</v>
      </c>
      <c r="F50" s="63" t="s">
        <v>73</v>
      </c>
      <c r="G50" s="111">
        <v>41068</v>
      </c>
      <c r="H50" s="63" t="s">
        <v>79</v>
      </c>
      <c r="I50" s="63" t="s">
        <v>77</v>
      </c>
      <c r="J50" s="63" t="s">
        <v>89</v>
      </c>
      <c r="K50" s="63" t="s">
        <v>74</v>
      </c>
      <c r="L50" s="66">
        <v>29</v>
      </c>
      <c r="M50" s="52"/>
      <c r="N50" s="72"/>
    </row>
    <row r="51" spans="1:14" x14ac:dyDescent="0.25">
      <c r="A51">
        <v>48</v>
      </c>
      <c r="B51" s="68" t="s">
        <v>64</v>
      </c>
      <c r="C51" s="63" t="s">
        <v>104</v>
      </c>
      <c r="D51" s="63" t="s">
        <v>63</v>
      </c>
      <c r="E51" s="63" t="s">
        <v>9</v>
      </c>
      <c r="F51" s="63" t="s">
        <v>72</v>
      </c>
      <c r="G51" s="104">
        <v>40980</v>
      </c>
      <c r="H51" s="63" t="s">
        <v>79</v>
      </c>
      <c r="I51" s="63" t="s">
        <v>77</v>
      </c>
      <c r="J51" s="63" t="s">
        <v>89</v>
      </c>
      <c r="K51" s="63" t="s">
        <v>74</v>
      </c>
      <c r="L51" s="66">
        <v>33</v>
      </c>
      <c r="M51" s="52"/>
      <c r="N51" s="72"/>
    </row>
    <row r="52" spans="1:14" x14ac:dyDescent="0.25">
      <c r="A52">
        <v>49</v>
      </c>
      <c r="B52" s="68" t="s">
        <v>64</v>
      </c>
      <c r="C52" s="63" t="s">
        <v>109</v>
      </c>
      <c r="D52" s="63" t="s">
        <v>69</v>
      </c>
      <c r="E52" s="63" t="s">
        <v>7</v>
      </c>
      <c r="F52" s="63" t="s">
        <v>73</v>
      </c>
      <c r="G52" s="109">
        <v>41067</v>
      </c>
      <c r="H52" s="63" t="s">
        <v>76</v>
      </c>
      <c r="I52" s="63" t="s">
        <v>77</v>
      </c>
      <c r="J52" s="63" t="s">
        <v>94</v>
      </c>
      <c r="K52" s="63" t="s">
        <v>74</v>
      </c>
      <c r="L52" s="66">
        <v>29</v>
      </c>
      <c r="M52" s="52"/>
      <c r="N52" s="72"/>
    </row>
    <row r="53" spans="1:14" x14ac:dyDescent="0.25">
      <c r="A53">
        <v>50</v>
      </c>
      <c r="B53" s="68" t="s">
        <v>64</v>
      </c>
      <c r="C53" s="63" t="s">
        <v>105</v>
      </c>
      <c r="D53" s="63" t="s">
        <v>63</v>
      </c>
      <c r="E53" s="63" t="s">
        <v>8</v>
      </c>
      <c r="F53" s="63" t="s">
        <v>106</v>
      </c>
      <c r="G53" s="112">
        <v>41073</v>
      </c>
      <c r="H53" s="63" t="s">
        <v>107</v>
      </c>
      <c r="I53" s="63" t="s">
        <v>77</v>
      </c>
      <c r="J53" s="63" t="s">
        <v>89</v>
      </c>
      <c r="K53" s="63"/>
      <c r="L53" s="66">
        <v>32</v>
      </c>
      <c r="M53" s="52"/>
      <c r="N53" s="72"/>
    </row>
    <row r="54" spans="1:14" x14ac:dyDescent="0.25">
      <c r="A54">
        <v>51</v>
      </c>
      <c r="B54" s="68" t="s">
        <v>64</v>
      </c>
      <c r="C54" s="63" t="s">
        <v>105</v>
      </c>
      <c r="D54" s="63" t="s">
        <v>63</v>
      </c>
      <c r="E54" s="63" t="s">
        <v>8</v>
      </c>
      <c r="F54" s="63" t="s">
        <v>106</v>
      </c>
      <c r="G54" s="112">
        <v>41073</v>
      </c>
      <c r="H54" s="63" t="s">
        <v>107</v>
      </c>
      <c r="I54" s="63" t="s">
        <v>77</v>
      </c>
      <c r="J54" s="63" t="s">
        <v>89</v>
      </c>
      <c r="K54" s="63"/>
      <c r="L54" s="66">
        <v>32</v>
      </c>
      <c r="M54" s="52"/>
      <c r="N54" s="72"/>
    </row>
    <row r="55" spans="1:14" x14ac:dyDescent="0.25">
      <c r="A55">
        <v>52</v>
      </c>
      <c r="B55" s="68" t="s">
        <v>64</v>
      </c>
      <c r="C55" s="63" t="s">
        <v>105</v>
      </c>
      <c r="D55" s="63" t="s">
        <v>63</v>
      </c>
      <c r="E55" s="63" t="s">
        <v>8</v>
      </c>
      <c r="F55" s="63" t="s">
        <v>106</v>
      </c>
      <c r="G55" s="112">
        <v>41073</v>
      </c>
      <c r="H55" s="63" t="s">
        <v>107</v>
      </c>
      <c r="I55" s="63" t="s">
        <v>77</v>
      </c>
      <c r="J55" s="63" t="s">
        <v>89</v>
      </c>
      <c r="K55" s="63"/>
      <c r="L55" s="66">
        <v>32</v>
      </c>
      <c r="M55" s="52"/>
      <c r="N55" s="72"/>
    </row>
    <row r="56" spans="1:14" x14ac:dyDescent="0.25">
      <c r="A56">
        <v>53</v>
      </c>
      <c r="B56" s="68" t="s">
        <v>64</v>
      </c>
      <c r="C56" s="63" t="s">
        <v>110</v>
      </c>
      <c r="D56" s="63" t="s">
        <v>86</v>
      </c>
      <c r="E56" s="63" t="s">
        <v>9</v>
      </c>
      <c r="F56" s="63" t="s">
        <v>70</v>
      </c>
      <c r="G56" s="107">
        <v>40976</v>
      </c>
      <c r="H56" s="63" t="s">
        <v>75</v>
      </c>
      <c r="I56" s="63" t="s">
        <v>77</v>
      </c>
      <c r="J56" s="63" t="s">
        <v>94</v>
      </c>
      <c r="K56" s="63" t="s">
        <v>74</v>
      </c>
      <c r="L56" s="66">
        <v>33</v>
      </c>
      <c r="M56" s="52"/>
      <c r="N56" s="72"/>
    </row>
    <row r="57" spans="1:14" ht="13.8" customHeight="1" x14ac:dyDescent="0.25">
      <c r="A57">
        <v>54</v>
      </c>
      <c r="B57" s="68" t="s">
        <v>64</v>
      </c>
      <c r="C57" s="63" t="s">
        <v>108</v>
      </c>
      <c r="D57" s="63" t="s">
        <v>69</v>
      </c>
      <c r="E57" s="63" t="s">
        <v>7</v>
      </c>
      <c r="F57" s="63" t="s">
        <v>73</v>
      </c>
      <c r="G57" s="109">
        <v>41067</v>
      </c>
      <c r="H57" s="63" t="s">
        <v>76</v>
      </c>
      <c r="I57" s="63" t="s">
        <v>77</v>
      </c>
      <c r="J57" s="63" t="s">
        <v>94</v>
      </c>
      <c r="K57" s="63" t="s">
        <v>74</v>
      </c>
      <c r="L57" s="66">
        <v>29</v>
      </c>
      <c r="M57" s="52"/>
      <c r="N57" s="72"/>
    </row>
    <row r="58" spans="1:14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4" ht="14.4" thickBot="1" x14ac:dyDescent="0.3">
      <c r="B59" s="60" t="s">
        <v>155</v>
      </c>
      <c r="C59" s="4"/>
      <c r="D59" s="4"/>
      <c r="E59" s="4"/>
      <c r="F59" s="4"/>
      <c r="G59" s="4"/>
      <c r="H59" s="4"/>
      <c r="I59" s="4"/>
      <c r="J59" s="4"/>
      <c r="K59" s="4"/>
    </row>
    <row r="60" spans="1:14" ht="13.8" thickBot="1" x14ac:dyDescent="0.3">
      <c r="B60" s="28" t="s">
        <v>22</v>
      </c>
      <c r="C60" s="29"/>
      <c r="D60" s="29"/>
      <c r="E60" s="30">
        <v>54</v>
      </c>
      <c r="F60" s="28" t="s">
        <v>23</v>
      </c>
      <c r="G60" s="73"/>
      <c r="H60" s="29"/>
      <c r="I60" s="29"/>
      <c r="J60" s="29"/>
      <c r="K60" s="31">
        <f>SUM(L4:L57)</f>
        <v>1615</v>
      </c>
    </row>
    <row r="61" spans="1:14" ht="13.8" thickBot="1" x14ac:dyDescent="0.3">
      <c r="B61" s="28" t="s">
        <v>24</v>
      </c>
      <c r="C61" s="29"/>
      <c r="D61" s="29"/>
      <c r="E61" s="30">
        <v>6</v>
      </c>
      <c r="F61" s="28" t="s">
        <v>25</v>
      </c>
      <c r="G61" s="73"/>
      <c r="H61" s="29"/>
      <c r="I61" s="29"/>
      <c r="J61" s="29"/>
      <c r="K61" s="31">
        <v>2</v>
      </c>
    </row>
    <row r="62" spans="1:14" ht="13.8" thickBot="1" x14ac:dyDescent="0.3">
      <c r="B62" s="28" t="s">
        <v>26</v>
      </c>
      <c r="C62" s="29"/>
      <c r="D62" s="29"/>
      <c r="E62" s="30">
        <f>E60-K62</f>
        <v>42</v>
      </c>
      <c r="F62" s="28" t="s">
        <v>27</v>
      </c>
      <c r="G62" s="73"/>
      <c r="H62" s="29"/>
      <c r="I62" s="29"/>
      <c r="J62" s="29"/>
      <c r="K62" s="31">
        <v>12</v>
      </c>
    </row>
    <row r="63" spans="1:14" ht="13.8" thickBot="1" x14ac:dyDescent="0.3">
      <c r="B63" s="28" t="s">
        <v>28</v>
      </c>
      <c r="C63" s="29"/>
      <c r="D63" s="29"/>
      <c r="E63" s="30">
        <v>336</v>
      </c>
      <c r="F63" s="28" t="s">
        <v>29</v>
      </c>
      <c r="G63" s="73"/>
      <c r="H63" s="29"/>
      <c r="I63" s="29"/>
      <c r="J63" s="29"/>
      <c r="K63" s="32">
        <f>K60/E60</f>
        <v>29.907407407407408</v>
      </c>
    </row>
    <row r="64" spans="1:14" ht="13.8" thickBot="1" x14ac:dyDescent="0.3">
      <c r="B64" s="28" t="s">
        <v>61</v>
      </c>
      <c r="C64" s="29"/>
      <c r="D64" s="57"/>
      <c r="E64" s="30">
        <v>0</v>
      </c>
      <c r="F64" s="33"/>
      <c r="G64" s="33"/>
      <c r="H64" s="34"/>
      <c r="I64" s="34"/>
      <c r="J64" s="34"/>
      <c r="K64" s="35"/>
    </row>
    <row r="65" spans="1:11" x14ac:dyDescent="0.25">
      <c r="B65" s="43" t="s">
        <v>58</v>
      </c>
      <c r="C65" s="34"/>
      <c r="D65" s="34"/>
      <c r="E65" s="34"/>
      <c r="F65" s="33"/>
      <c r="G65" s="33"/>
      <c r="H65" s="34"/>
      <c r="I65" s="34"/>
      <c r="J65" s="34"/>
      <c r="K65" s="61"/>
    </row>
    <row r="66" spans="1:11" ht="14.4" thickBot="1" x14ac:dyDescent="0.3">
      <c r="B66" s="60" t="s">
        <v>156</v>
      </c>
      <c r="C66" s="34"/>
      <c r="D66" s="34"/>
      <c r="E66" s="34"/>
      <c r="F66" s="33"/>
      <c r="G66" s="33"/>
      <c r="H66" s="34"/>
      <c r="I66" s="34"/>
      <c r="J66" s="34"/>
      <c r="K66" s="61"/>
    </row>
    <row r="67" spans="1:11" ht="13.8" thickBot="1" x14ac:dyDescent="0.3">
      <c r="B67" s="28" t="s">
        <v>43</v>
      </c>
      <c r="C67" s="29"/>
      <c r="D67" s="57"/>
      <c r="E67" s="30">
        <v>10</v>
      </c>
      <c r="F67" s="28" t="s">
        <v>44</v>
      </c>
      <c r="G67" s="73"/>
      <c r="H67" s="29"/>
      <c r="I67" s="29"/>
      <c r="J67" s="57"/>
      <c r="K67" s="58">
        <f>COUNTIF(K4:K57,"x")</f>
        <v>50</v>
      </c>
    </row>
    <row r="68" spans="1:11" ht="13.8" thickBot="1" x14ac:dyDescent="0.3">
      <c r="B68" s="28" t="s">
        <v>45</v>
      </c>
      <c r="C68" s="29"/>
      <c r="D68" s="57"/>
      <c r="E68" s="30">
        <v>274</v>
      </c>
      <c r="F68" s="28" t="s">
        <v>46</v>
      </c>
      <c r="G68" s="73"/>
      <c r="H68" s="29"/>
      <c r="I68" s="29"/>
      <c r="J68" s="29"/>
      <c r="K68" s="31">
        <f>(SUM(L4:L57))-(L5+L53+L54+L55)</f>
        <v>1489</v>
      </c>
    </row>
    <row r="69" spans="1:11" x14ac:dyDescent="0.25">
      <c r="B69" s="55" t="s">
        <v>47</v>
      </c>
      <c r="C69" s="34"/>
      <c r="D69" s="34"/>
      <c r="E69" s="34"/>
      <c r="F69" s="33"/>
      <c r="G69" s="33"/>
      <c r="H69" s="34"/>
      <c r="I69" s="34"/>
      <c r="J69" s="34"/>
      <c r="K69" s="61"/>
    </row>
    <row r="70" spans="1:11" ht="7.8" customHeight="1" x14ac:dyDescent="0.25">
      <c r="B70" s="33"/>
      <c r="C70" s="34"/>
      <c r="D70" s="34"/>
      <c r="E70" s="34"/>
      <c r="F70" s="33"/>
      <c r="G70" s="33"/>
      <c r="H70" s="34"/>
      <c r="I70" s="34"/>
      <c r="J70" s="34"/>
      <c r="K70" s="61"/>
    </row>
    <row r="71" spans="1:11" x14ac:dyDescent="0.25">
      <c r="B71" s="43" t="s">
        <v>30</v>
      </c>
      <c r="C71" s="42"/>
      <c r="D71" s="42"/>
      <c r="E71" s="42"/>
      <c r="F71" s="42"/>
      <c r="G71" s="42"/>
      <c r="H71" s="42"/>
      <c r="I71" s="42"/>
      <c r="J71" s="42"/>
      <c r="K71" s="42"/>
    </row>
    <row r="72" spans="1:11" x14ac:dyDescent="0.25">
      <c r="B72" s="43" t="s">
        <v>31</v>
      </c>
      <c r="C72" s="42"/>
      <c r="D72" s="42"/>
      <c r="E72" s="42"/>
      <c r="F72" s="42"/>
      <c r="G72" s="42"/>
      <c r="H72" s="42"/>
      <c r="I72" s="42"/>
      <c r="J72" s="42"/>
      <c r="K72" s="42"/>
    </row>
    <row r="73" spans="1:11" x14ac:dyDescent="0.25">
      <c r="B73" s="43" t="s">
        <v>41</v>
      </c>
      <c r="C73" s="42"/>
      <c r="D73" s="42"/>
      <c r="E73" s="42"/>
      <c r="F73" s="42"/>
      <c r="G73" s="42"/>
      <c r="H73" s="42"/>
      <c r="I73" s="42"/>
      <c r="J73" s="42"/>
      <c r="K73" s="42"/>
    </row>
    <row r="74" spans="1:11" x14ac:dyDescent="0.25">
      <c r="B74" s="43" t="s">
        <v>39</v>
      </c>
      <c r="C74" s="42"/>
      <c r="D74" s="42"/>
      <c r="E74" s="42"/>
      <c r="F74" s="42"/>
      <c r="G74" s="42"/>
      <c r="H74" s="42"/>
      <c r="I74" s="42"/>
      <c r="J74" s="42"/>
      <c r="K74" s="42"/>
    </row>
    <row r="75" spans="1:11" x14ac:dyDescent="0.25">
      <c r="A75" s="11"/>
      <c r="B75" s="43" t="s">
        <v>40</v>
      </c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7.2" customHeight="1" x14ac:dyDescent="0.25">
      <c r="A76" s="11"/>
      <c r="B76" s="56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24.6" customHeight="1" x14ac:dyDescent="0.25">
      <c r="A77" s="11"/>
      <c r="B77" s="56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7.2" customHeight="1" x14ac:dyDescent="0.25">
      <c r="A78" s="11"/>
      <c r="B78" s="56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7.2" customHeight="1" x14ac:dyDescent="0.25">
      <c r="A79" s="11"/>
      <c r="B79" s="56"/>
      <c r="C79" s="42"/>
      <c r="D79" s="42"/>
      <c r="E79" s="42"/>
      <c r="F79" s="42"/>
      <c r="G79" s="42"/>
      <c r="H79" s="42"/>
      <c r="I79" s="42"/>
      <c r="J79" s="42"/>
      <c r="K79" s="42"/>
    </row>
    <row r="80" spans="1:11" x14ac:dyDescent="0.25">
      <c r="A80" s="11"/>
    </row>
    <row r="81" spans="1:3" x14ac:dyDescent="0.25">
      <c r="A81" s="11"/>
      <c r="B81" s="8" t="s">
        <v>14</v>
      </c>
    </row>
    <row r="82" spans="1:3" ht="13.8" thickBot="1" x14ac:dyDescent="0.3">
      <c r="B82" s="2" t="s">
        <v>14</v>
      </c>
      <c r="C82" s="2" t="s">
        <v>12</v>
      </c>
    </row>
    <row r="83" spans="1:3" ht="13.8" thickTop="1" x14ac:dyDescent="0.25">
      <c r="B83" s="27" t="s">
        <v>65</v>
      </c>
      <c r="C83" s="9">
        <f>COUNTIF(B4:B57, "Mann")</f>
        <v>1</v>
      </c>
    </row>
    <row r="84" spans="1:3" x14ac:dyDescent="0.25">
      <c r="B84" s="44" t="s">
        <v>64</v>
      </c>
      <c r="C84" s="10">
        <f>COUNTIF(B4:B57, "Stewart-Deaker")</f>
        <v>53</v>
      </c>
    </row>
    <row r="85" spans="1:3" x14ac:dyDescent="0.25">
      <c r="B85" s="23"/>
    </row>
    <row r="87" spans="1:3" x14ac:dyDescent="0.25">
      <c r="A87" s="11"/>
    </row>
    <row r="95" spans="1:3" x14ac:dyDescent="0.25">
      <c r="A95" s="11"/>
    </row>
    <row r="96" spans="1:3" x14ac:dyDescent="0.25">
      <c r="B96" s="8" t="s">
        <v>13</v>
      </c>
    </row>
    <row r="97" spans="2:3" ht="13.8" thickBot="1" x14ac:dyDescent="0.3">
      <c r="B97" s="2" t="s">
        <v>6</v>
      </c>
      <c r="C97" s="2" t="s">
        <v>12</v>
      </c>
    </row>
    <row r="98" spans="2:3" ht="13.8" thickTop="1" x14ac:dyDescent="0.25">
      <c r="B98" s="9" t="s">
        <v>11</v>
      </c>
      <c r="C98" s="9">
        <f>COUNTIF(E4:E57, "Monday")</f>
        <v>1</v>
      </c>
    </row>
    <row r="99" spans="2:3" x14ac:dyDescent="0.25">
      <c r="B99" s="10" t="s">
        <v>9</v>
      </c>
      <c r="C99" s="10">
        <f>COUNTIF(E4:E57, "Tuesday")</f>
        <v>20</v>
      </c>
    </row>
    <row r="100" spans="2:3" x14ac:dyDescent="0.25">
      <c r="B100" s="10" t="s">
        <v>7</v>
      </c>
      <c r="C100" s="10">
        <f>COUNTIF(E4:E57, "Wednesday")</f>
        <v>14</v>
      </c>
    </row>
    <row r="101" spans="2:3" x14ac:dyDescent="0.25">
      <c r="B101" s="10" t="s">
        <v>8</v>
      </c>
      <c r="C101" s="10">
        <f>COUNTIF(E4:E57, "Thursday")</f>
        <v>19</v>
      </c>
    </row>
    <row r="102" spans="2:3" x14ac:dyDescent="0.25">
      <c r="B102" s="10" t="s">
        <v>10</v>
      </c>
      <c r="C102" s="10">
        <f>COUNTIF(E4:E57, "Friday")</f>
        <v>0</v>
      </c>
    </row>
    <row r="103" spans="2:3" x14ac:dyDescent="0.25">
      <c r="B103" s="64" t="s">
        <v>59</v>
      </c>
      <c r="C103" s="10">
        <f>COUNTIF(E4:E57,"Saturday")</f>
        <v>0</v>
      </c>
    </row>
    <row r="104" spans="2:3" x14ac:dyDescent="0.25">
      <c r="B104" s="23"/>
    </row>
    <row r="112" spans="2:3" x14ac:dyDescent="0.25">
      <c r="B112" s="24" t="s">
        <v>35</v>
      </c>
    </row>
    <row r="113" spans="2:3" ht="13.8" thickBot="1" x14ac:dyDescent="0.3">
      <c r="B113" s="45" t="s">
        <v>35</v>
      </c>
      <c r="C113" s="45" t="s">
        <v>12</v>
      </c>
    </row>
    <row r="114" spans="2:3" ht="13.8" thickTop="1" x14ac:dyDescent="0.25">
      <c r="B114" s="27" t="s">
        <v>36</v>
      </c>
      <c r="C114" s="9">
        <f>COUNTIF(I4:I57,"Library")</f>
        <v>0</v>
      </c>
    </row>
    <row r="115" spans="2:3" x14ac:dyDescent="0.25">
      <c r="B115" s="44" t="s">
        <v>77</v>
      </c>
      <c r="C115" s="10">
        <f>COUNTIF(I4:I57,"Online")</f>
        <v>54</v>
      </c>
    </row>
    <row r="129" spans="2:3" x14ac:dyDescent="0.25">
      <c r="B129" s="8" t="s">
        <v>147</v>
      </c>
    </row>
    <row r="130" spans="2:3" ht="13.8" thickBot="1" x14ac:dyDescent="0.3">
      <c r="B130" s="2" t="s">
        <v>6</v>
      </c>
      <c r="C130" s="2" t="s">
        <v>12</v>
      </c>
    </row>
    <row r="131" spans="2:3" ht="13.8" thickTop="1" x14ac:dyDescent="0.25">
      <c r="B131" s="27" t="s">
        <v>91</v>
      </c>
      <c r="C131" s="9">
        <f>COUNTIF(J4:J57,"Live")</f>
        <v>2</v>
      </c>
    </row>
    <row r="132" spans="2:3" x14ac:dyDescent="0.25">
      <c r="B132" s="44" t="s">
        <v>89</v>
      </c>
      <c r="C132" s="10">
        <f>COUNTIF(J4:J57,"Recorded")</f>
        <v>44</v>
      </c>
    </row>
    <row r="133" spans="2:3" x14ac:dyDescent="0.25">
      <c r="B133" s="44" t="s">
        <v>148</v>
      </c>
      <c r="C133" s="10">
        <f>COUNTIF(J4:J57,"Both")</f>
        <v>8</v>
      </c>
    </row>
  </sheetData>
  <phoneticPr fontId="5" type="noConversion"/>
  <printOptions horizontalCentered="1"/>
  <pageMargins left="0.7" right="0.5" top="0.5" bottom="0.5" header="0" footer="0"/>
  <pageSetup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workbookViewId="0">
      <selection activeCell="N88" sqref="N88"/>
    </sheetView>
  </sheetViews>
  <sheetFormatPr defaultRowHeight="13.2" x14ac:dyDescent="0.25"/>
  <cols>
    <col min="1" max="1" width="5" customWidth="1"/>
    <col min="2" max="2" width="13.33203125" customWidth="1"/>
    <col min="3" max="3" width="15.33203125" customWidth="1"/>
    <col min="4" max="4" width="12.5546875" customWidth="1"/>
    <col min="5" max="5" width="12.88671875" customWidth="1"/>
    <col min="6" max="6" width="13.6640625" customWidth="1"/>
    <col min="7" max="7" width="8.6640625" customWidth="1"/>
    <col min="8" max="8" width="11.88671875" customWidth="1"/>
    <col min="9" max="9" width="7.6640625" customWidth="1"/>
    <col min="10" max="10" width="14.6640625" customWidth="1"/>
    <col min="11" max="11" width="9.33203125" customWidth="1"/>
    <col min="12" max="12" width="8.109375" customWidth="1"/>
    <col min="13" max="13" width="12" customWidth="1"/>
  </cols>
  <sheetData>
    <row r="1" spans="1:14" ht="17.399999999999999" x14ac:dyDescent="0.3">
      <c r="B1" s="1" t="s">
        <v>83</v>
      </c>
      <c r="C1" s="5"/>
    </row>
    <row r="2" spans="1:14" ht="15.6" x14ac:dyDescent="0.3">
      <c r="B2" s="3" t="s">
        <v>0</v>
      </c>
      <c r="M2" s="53"/>
    </row>
    <row r="3" spans="1:14" ht="13.8" thickBot="1" x14ac:dyDescent="0.3">
      <c r="B3" s="2" t="s">
        <v>1</v>
      </c>
      <c r="C3" s="2" t="s">
        <v>2</v>
      </c>
      <c r="D3" s="2" t="s">
        <v>3</v>
      </c>
      <c r="E3" s="2" t="s">
        <v>6</v>
      </c>
      <c r="F3" s="2" t="s">
        <v>55</v>
      </c>
      <c r="G3" s="2" t="s">
        <v>56</v>
      </c>
      <c r="H3" s="2" t="s">
        <v>4</v>
      </c>
      <c r="I3" s="2" t="s">
        <v>35</v>
      </c>
      <c r="J3" s="2" t="s">
        <v>90</v>
      </c>
      <c r="K3" s="45" t="s">
        <v>42</v>
      </c>
      <c r="L3" s="2" t="s">
        <v>5</v>
      </c>
      <c r="M3" s="53"/>
    </row>
    <row r="4" spans="1:14" ht="13.8" thickTop="1" x14ac:dyDescent="0.25">
      <c r="A4">
        <v>1</v>
      </c>
      <c r="B4" s="68" t="s">
        <v>64</v>
      </c>
      <c r="C4" s="69" t="s">
        <v>111</v>
      </c>
      <c r="D4" s="70" t="s">
        <v>63</v>
      </c>
      <c r="E4" s="69" t="s">
        <v>11</v>
      </c>
      <c r="F4" s="69" t="s">
        <v>70</v>
      </c>
      <c r="G4" s="88">
        <v>20857</v>
      </c>
      <c r="H4" s="69" t="s">
        <v>112</v>
      </c>
      <c r="I4" s="69" t="s">
        <v>77</v>
      </c>
      <c r="J4" s="69" t="s">
        <v>89</v>
      </c>
      <c r="K4" s="69" t="s">
        <v>74</v>
      </c>
      <c r="L4" s="71">
        <v>32</v>
      </c>
      <c r="M4" s="76"/>
    </row>
    <row r="5" spans="1:14" x14ac:dyDescent="0.25">
      <c r="A5">
        <v>2</v>
      </c>
      <c r="B5" s="68" t="s">
        <v>64</v>
      </c>
      <c r="C5" s="69" t="s">
        <v>111</v>
      </c>
      <c r="D5" s="70" t="s">
        <v>63</v>
      </c>
      <c r="E5" s="69" t="s">
        <v>11</v>
      </c>
      <c r="F5" s="69" t="s">
        <v>73</v>
      </c>
      <c r="G5" s="86">
        <v>21111</v>
      </c>
      <c r="H5" s="69" t="s">
        <v>112</v>
      </c>
      <c r="I5" s="69" t="s">
        <v>77</v>
      </c>
      <c r="J5" s="69" t="s">
        <v>89</v>
      </c>
      <c r="K5" s="69" t="s">
        <v>74</v>
      </c>
      <c r="L5" s="71">
        <v>31</v>
      </c>
      <c r="M5" s="36"/>
    </row>
    <row r="6" spans="1:14" x14ac:dyDescent="0.25">
      <c r="A6">
        <v>3</v>
      </c>
      <c r="B6" s="68" t="s">
        <v>64</v>
      </c>
      <c r="C6" s="69" t="s">
        <v>113</v>
      </c>
      <c r="D6" s="70" t="s">
        <v>63</v>
      </c>
      <c r="E6" s="70" t="s">
        <v>9</v>
      </c>
      <c r="F6" s="69" t="s">
        <v>114</v>
      </c>
      <c r="G6" s="85">
        <v>21018</v>
      </c>
      <c r="H6" s="69" t="s">
        <v>115</v>
      </c>
      <c r="I6" s="69" t="s">
        <v>77</v>
      </c>
      <c r="J6" s="69" t="s">
        <v>89</v>
      </c>
      <c r="K6" s="69" t="s">
        <v>74</v>
      </c>
      <c r="L6" s="71">
        <v>30</v>
      </c>
      <c r="M6" s="77"/>
      <c r="N6" s="11"/>
    </row>
    <row r="7" spans="1:14" x14ac:dyDescent="0.25">
      <c r="A7">
        <v>4</v>
      </c>
      <c r="B7" s="68" t="s">
        <v>64</v>
      </c>
      <c r="C7" s="69" t="s">
        <v>116</v>
      </c>
      <c r="D7" s="70" t="s">
        <v>117</v>
      </c>
      <c r="E7" s="69" t="s">
        <v>8</v>
      </c>
      <c r="F7" s="69" t="s">
        <v>70</v>
      </c>
      <c r="G7" s="89">
        <v>20857</v>
      </c>
      <c r="H7" s="69" t="s">
        <v>112</v>
      </c>
      <c r="I7" s="69" t="s">
        <v>77</v>
      </c>
      <c r="J7" s="69" t="s">
        <v>94</v>
      </c>
      <c r="K7" s="69" t="s">
        <v>74</v>
      </c>
      <c r="L7" s="71">
        <v>32</v>
      </c>
      <c r="M7" s="77"/>
      <c r="N7" s="11"/>
    </row>
    <row r="8" spans="1:14" x14ac:dyDescent="0.25">
      <c r="A8">
        <v>5</v>
      </c>
      <c r="B8" s="68" t="s">
        <v>64</v>
      </c>
      <c r="C8" s="69" t="s">
        <v>116</v>
      </c>
      <c r="D8" s="70" t="s">
        <v>117</v>
      </c>
      <c r="E8" s="69" t="s">
        <v>8</v>
      </c>
      <c r="F8" s="69" t="s">
        <v>73</v>
      </c>
      <c r="G8" s="86">
        <v>21111</v>
      </c>
      <c r="H8" s="69" t="s">
        <v>112</v>
      </c>
      <c r="I8" s="69" t="s">
        <v>77</v>
      </c>
      <c r="J8" s="69" t="s">
        <v>94</v>
      </c>
      <c r="K8" s="69" t="s">
        <v>74</v>
      </c>
      <c r="L8" s="71">
        <v>31</v>
      </c>
      <c r="M8" s="77"/>
      <c r="N8" s="11"/>
    </row>
    <row r="9" spans="1:14" x14ac:dyDescent="0.25">
      <c r="A9">
        <v>6</v>
      </c>
      <c r="B9" s="68" t="s">
        <v>64</v>
      </c>
      <c r="C9" s="63" t="s">
        <v>118</v>
      </c>
      <c r="D9" s="70" t="s">
        <v>63</v>
      </c>
      <c r="E9" s="69" t="s">
        <v>9</v>
      </c>
      <c r="F9" s="69" t="s">
        <v>70</v>
      </c>
      <c r="G9" s="88">
        <v>20857</v>
      </c>
      <c r="H9" s="69" t="s">
        <v>112</v>
      </c>
      <c r="I9" s="69" t="s">
        <v>77</v>
      </c>
      <c r="J9" s="69" t="s">
        <v>89</v>
      </c>
      <c r="K9" s="69" t="s">
        <v>74</v>
      </c>
      <c r="L9" s="71">
        <v>32</v>
      </c>
      <c r="M9" s="77"/>
      <c r="N9" s="11"/>
    </row>
    <row r="10" spans="1:14" x14ac:dyDescent="0.25">
      <c r="A10">
        <v>7</v>
      </c>
      <c r="B10" s="68" t="s">
        <v>64</v>
      </c>
      <c r="C10" s="63" t="s">
        <v>118</v>
      </c>
      <c r="D10" s="70" t="s">
        <v>63</v>
      </c>
      <c r="E10" s="63" t="s">
        <v>9</v>
      </c>
      <c r="F10" s="69" t="s">
        <v>73</v>
      </c>
      <c r="G10" s="86">
        <v>21111</v>
      </c>
      <c r="H10" s="69" t="s">
        <v>112</v>
      </c>
      <c r="I10" s="69" t="s">
        <v>77</v>
      </c>
      <c r="J10" s="69" t="s">
        <v>89</v>
      </c>
      <c r="K10" s="69" t="s">
        <v>74</v>
      </c>
      <c r="L10" s="71">
        <v>31</v>
      </c>
      <c r="M10" s="77"/>
      <c r="N10" s="11"/>
    </row>
    <row r="11" spans="1:14" x14ac:dyDescent="0.25">
      <c r="A11">
        <v>8</v>
      </c>
      <c r="B11" s="68" t="s">
        <v>64</v>
      </c>
      <c r="C11" s="63" t="s">
        <v>118</v>
      </c>
      <c r="D11" s="70" t="s">
        <v>63</v>
      </c>
      <c r="E11" s="63" t="s">
        <v>9</v>
      </c>
      <c r="F11" s="69" t="s">
        <v>114</v>
      </c>
      <c r="G11" s="85">
        <v>21018</v>
      </c>
      <c r="H11" s="69" t="s">
        <v>115</v>
      </c>
      <c r="I11" s="69" t="s">
        <v>77</v>
      </c>
      <c r="J11" s="69" t="s">
        <v>89</v>
      </c>
      <c r="K11" s="69" t="s">
        <v>74</v>
      </c>
      <c r="L11" s="71">
        <v>30</v>
      </c>
      <c r="M11" s="77"/>
      <c r="N11" s="11"/>
    </row>
    <row r="12" spans="1:14" x14ac:dyDescent="0.25">
      <c r="A12">
        <v>9</v>
      </c>
      <c r="B12" s="68" t="s">
        <v>64</v>
      </c>
      <c r="C12" s="63" t="s">
        <v>119</v>
      </c>
      <c r="D12" s="70" t="s">
        <v>63</v>
      </c>
      <c r="E12" s="63" t="s">
        <v>7</v>
      </c>
      <c r="F12" s="69" t="s">
        <v>114</v>
      </c>
      <c r="G12" s="85">
        <v>21018</v>
      </c>
      <c r="H12" s="69" t="s">
        <v>115</v>
      </c>
      <c r="I12" s="69" t="s">
        <v>77</v>
      </c>
      <c r="J12" s="69" t="s">
        <v>89</v>
      </c>
      <c r="K12" s="69" t="s">
        <v>74</v>
      </c>
      <c r="L12" s="71">
        <v>30</v>
      </c>
      <c r="M12" s="77"/>
      <c r="N12" s="11"/>
    </row>
    <row r="13" spans="1:14" x14ac:dyDescent="0.25">
      <c r="A13">
        <v>10</v>
      </c>
      <c r="B13" s="68" t="s">
        <v>64</v>
      </c>
      <c r="C13" s="63" t="s">
        <v>120</v>
      </c>
      <c r="D13" s="70" t="s">
        <v>63</v>
      </c>
      <c r="E13" s="63" t="s">
        <v>8</v>
      </c>
      <c r="F13" s="63" t="s">
        <v>70</v>
      </c>
      <c r="G13" s="82">
        <v>20960</v>
      </c>
      <c r="H13" s="63" t="s">
        <v>79</v>
      </c>
      <c r="I13" s="69" t="s">
        <v>77</v>
      </c>
      <c r="J13" s="69" t="s">
        <v>89</v>
      </c>
      <c r="K13" s="69" t="s">
        <v>74</v>
      </c>
      <c r="L13" s="66">
        <v>29</v>
      </c>
      <c r="M13" s="77"/>
      <c r="N13" s="11"/>
    </row>
    <row r="14" spans="1:14" x14ac:dyDescent="0.25">
      <c r="A14">
        <v>11</v>
      </c>
      <c r="B14" s="68" t="s">
        <v>64</v>
      </c>
      <c r="C14" s="63" t="s">
        <v>120</v>
      </c>
      <c r="D14" s="70" t="s">
        <v>63</v>
      </c>
      <c r="E14" s="63" t="s">
        <v>8</v>
      </c>
      <c r="F14" s="74" t="s">
        <v>73</v>
      </c>
      <c r="G14" s="83">
        <v>25055</v>
      </c>
      <c r="H14" s="63" t="s">
        <v>79</v>
      </c>
      <c r="I14" s="69" t="s">
        <v>77</v>
      </c>
      <c r="J14" s="69" t="s">
        <v>89</v>
      </c>
      <c r="K14" s="69" t="s">
        <v>74</v>
      </c>
      <c r="L14" s="66">
        <v>15</v>
      </c>
      <c r="M14" s="77"/>
      <c r="N14" s="11"/>
    </row>
    <row r="15" spans="1:14" x14ac:dyDescent="0.25">
      <c r="A15">
        <v>12</v>
      </c>
      <c r="B15" s="68" t="s">
        <v>64</v>
      </c>
      <c r="C15" s="63" t="s">
        <v>120</v>
      </c>
      <c r="D15" s="70" t="s">
        <v>63</v>
      </c>
      <c r="E15" s="63" t="s">
        <v>8</v>
      </c>
      <c r="F15" s="74" t="s">
        <v>72</v>
      </c>
      <c r="G15" s="87">
        <v>21057</v>
      </c>
      <c r="H15" s="63" t="s">
        <v>79</v>
      </c>
      <c r="I15" s="69" t="s">
        <v>77</v>
      </c>
      <c r="J15" s="69" t="s">
        <v>89</v>
      </c>
      <c r="K15" s="69" t="s">
        <v>74</v>
      </c>
      <c r="L15" s="66">
        <v>27</v>
      </c>
      <c r="M15" s="77"/>
      <c r="N15" s="22"/>
    </row>
    <row r="16" spans="1:14" x14ac:dyDescent="0.25">
      <c r="A16">
        <v>13</v>
      </c>
      <c r="B16" s="68" t="s">
        <v>64</v>
      </c>
      <c r="C16" s="63" t="s">
        <v>120</v>
      </c>
      <c r="D16" s="70" t="s">
        <v>63</v>
      </c>
      <c r="E16" s="63" t="s">
        <v>8</v>
      </c>
      <c r="F16" s="74" t="s">
        <v>72</v>
      </c>
      <c r="G16" s="84">
        <v>24989</v>
      </c>
      <c r="H16" s="63" t="s">
        <v>79</v>
      </c>
      <c r="I16" s="69" t="s">
        <v>77</v>
      </c>
      <c r="J16" s="69" t="s">
        <v>89</v>
      </c>
      <c r="K16" s="69" t="s">
        <v>74</v>
      </c>
      <c r="L16" s="66">
        <v>30</v>
      </c>
      <c r="M16" s="78"/>
      <c r="N16" s="22"/>
    </row>
    <row r="17" spans="1:14" x14ac:dyDescent="0.25">
      <c r="A17">
        <v>14</v>
      </c>
      <c r="B17" s="68" t="s">
        <v>64</v>
      </c>
      <c r="C17" s="63" t="s">
        <v>120</v>
      </c>
      <c r="D17" s="70" t="s">
        <v>63</v>
      </c>
      <c r="E17" s="63" t="s">
        <v>8</v>
      </c>
      <c r="F17" s="63" t="s">
        <v>70</v>
      </c>
      <c r="G17" s="82">
        <v>20960</v>
      </c>
      <c r="H17" s="63" t="s">
        <v>79</v>
      </c>
      <c r="I17" s="69" t="s">
        <v>77</v>
      </c>
      <c r="J17" s="69" t="s">
        <v>89</v>
      </c>
      <c r="K17" s="69" t="s">
        <v>74</v>
      </c>
      <c r="L17" s="66">
        <v>29</v>
      </c>
      <c r="M17" s="78"/>
      <c r="N17" s="22"/>
    </row>
    <row r="18" spans="1:14" x14ac:dyDescent="0.25">
      <c r="A18">
        <v>15</v>
      </c>
      <c r="B18" s="68" t="s">
        <v>64</v>
      </c>
      <c r="C18" s="63" t="s">
        <v>120</v>
      </c>
      <c r="D18" s="70" t="s">
        <v>63</v>
      </c>
      <c r="E18" s="63" t="s">
        <v>8</v>
      </c>
      <c r="F18" s="74" t="s">
        <v>73</v>
      </c>
      <c r="G18" s="83">
        <v>25055</v>
      </c>
      <c r="H18" s="63" t="s">
        <v>79</v>
      </c>
      <c r="I18" s="69" t="s">
        <v>77</v>
      </c>
      <c r="J18" s="69" t="s">
        <v>89</v>
      </c>
      <c r="K18" s="69" t="s">
        <v>74</v>
      </c>
      <c r="L18" s="66">
        <v>15</v>
      </c>
      <c r="M18" s="78"/>
      <c r="N18" s="22"/>
    </row>
    <row r="19" spans="1:14" x14ac:dyDescent="0.25">
      <c r="A19">
        <v>16</v>
      </c>
      <c r="B19" s="68" t="s">
        <v>64</v>
      </c>
      <c r="C19" s="63" t="s">
        <v>120</v>
      </c>
      <c r="D19" s="70" t="s">
        <v>63</v>
      </c>
      <c r="E19" s="63" t="s">
        <v>8</v>
      </c>
      <c r="F19" s="74" t="s">
        <v>72</v>
      </c>
      <c r="G19" s="87">
        <v>21057</v>
      </c>
      <c r="H19" s="63" t="s">
        <v>79</v>
      </c>
      <c r="I19" s="69" t="s">
        <v>77</v>
      </c>
      <c r="J19" s="69" t="s">
        <v>89</v>
      </c>
      <c r="K19" s="69" t="s">
        <v>74</v>
      </c>
      <c r="L19" s="66">
        <v>27</v>
      </c>
      <c r="M19" s="78"/>
      <c r="N19" s="22"/>
    </row>
    <row r="20" spans="1:14" x14ac:dyDescent="0.25">
      <c r="A20">
        <v>17</v>
      </c>
      <c r="B20" s="68" t="s">
        <v>64</v>
      </c>
      <c r="C20" s="63" t="s">
        <v>120</v>
      </c>
      <c r="D20" s="70" t="s">
        <v>63</v>
      </c>
      <c r="E20" s="63" t="s">
        <v>8</v>
      </c>
      <c r="F20" s="74" t="s">
        <v>72</v>
      </c>
      <c r="G20" s="84">
        <v>24989</v>
      </c>
      <c r="H20" s="63" t="s">
        <v>79</v>
      </c>
      <c r="I20" s="69" t="s">
        <v>77</v>
      </c>
      <c r="J20" s="69" t="s">
        <v>89</v>
      </c>
      <c r="K20" s="69" t="s">
        <v>74</v>
      </c>
      <c r="L20" s="66">
        <v>30</v>
      </c>
      <c r="M20" s="78"/>
      <c r="N20" s="22"/>
    </row>
    <row r="21" spans="1:14" x14ac:dyDescent="0.25">
      <c r="A21">
        <v>18</v>
      </c>
      <c r="B21" s="68" t="s">
        <v>64</v>
      </c>
      <c r="C21" s="63" t="s">
        <v>121</v>
      </c>
      <c r="D21" s="63" t="s">
        <v>63</v>
      </c>
      <c r="E21" s="63" t="s">
        <v>11</v>
      </c>
      <c r="F21" s="74" t="s">
        <v>122</v>
      </c>
      <c r="G21" s="74">
        <v>20882</v>
      </c>
      <c r="H21" s="63" t="s">
        <v>123</v>
      </c>
      <c r="I21" s="69" t="s">
        <v>77</v>
      </c>
      <c r="J21" s="69" t="s">
        <v>89</v>
      </c>
      <c r="K21" s="69"/>
      <c r="L21" s="66">
        <v>35</v>
      </c>
      <c r="M21" s="78"/>
      <c r="N21" s="22"/>
    </row>
    <row r="22" spans="1:14" x14ac:dyDescent="0.25">
      <c r="A22">
        <v>19</v>
      </c>
      <c r="B22" s="68" t="s">
        <v>64</v>
      </c>
      <c r="C22" s="63" t="s">
        <v>121</v>
      </c>
      <c r="D22" s="63" t="s">
        <v>63</v>
      </c>
      <c r="E22" s="63" t="s">
        <v>11</v>
      </c>
      <c r="F22" s="74" t="s">
        <v>122</v>
      </c>
      <c r="G22" s="74">
        <v>23874</v>
      </c>
      <c r="H22" s="63" t="s">
        <v>123</v>
      </c>
      <c r="I22" s="69" t="s">
        <v>77</v>
      </c>
      <c r="J22" s="69" t="s">
        <v>89</v>
      </c>
      <c r="K22" s="69"/>
      <c r="L22" s="66">
        <v>21</v>
      </c>
      <c r="M22" s="78"/>
      <c r="N22" s="22"/>
    </row>
    <row r="23" spans="1:14" x14ac:dyDescent="0.25">
      <c r="A23">
        <v>20</v>
      </c>
      <c r="B23" s="68" t="s">
        <v>64</v>
      </c>
      <c r="C23" s="63" t="s">
        <v>124</v>
      </c>
      <c r="D23" s="63" t="s">
        <v>63</v>
      </c>
      <c r="E23" s="69" t="s">
        <v>9</v>
      </c>
      <c r="F23" s="69" t="s">
        <v>70</v>
      </c>
      <c r="G23" s="88">
        <v>20857</v>
      </c>
      <c r="H23" s="69" t="s">
        <v>112</v>
      </c>
      <c r="I23" s="69" t="s">
        <v>77</v>
      </c>
      <c r="J23" s="69" t="s">
        <v>89</v>
      </c>
      <c r="K23" s="69" t="s">
        <v>74</v>
      </c>
      <c r="L23" s="71">
        <v>32</v>
      </c>
      <c r="M23" s="78"/>
      <c r="N23" s="22"/>
    </row>
    <row r="24" spans="1:14" x14ac:dyDescent="0.25">
      <c r="A24">
        <v>21</v>
      </c>
      <c r="B24" s="68" t="s">
        <v>64</v>
      </c>
      <c r="C24" s="63" t="s">
        <v>124</v>
      </c>
      <c r="D24" s="63" t="s">
        <v>63</v>
      </c>
      <c r="E24" s="63" t="s">
        <v>9</v>
      </c>
      <c r="F24" s="69" t="s">
        <v>73</v>
      </c>
      <c r="G24" s="86">
        <v>21111</v>
      </c>
      <c r="H24" s="69" t="s">
        <v>112</v>
      </c>
      <c r="I24" s="69" t="s">
        <v>77</v>
      </c>
      <c r="J24" s="69" t="s">
        <v>89</v>
      </c>
      <c r="K24" s="69" t="s">
        <v>74</v>
      </c>
      <c r="L24" s="71">
        <v>31</v>
      </c>
      <c r="M24" s="78"/>
      <c r="N24" s="22"/>
    </row>
    <row r="25" spans="1:14" x14ac:dyDescent="0.25">
      <c r="A25">
        <v>22</v>
      </c>
      <c r="B25" s="68" t="s">
        <v>64</v>
      </c>
      <c r="C25" s="63" t="s">
        <v>125</v>
      </c>
      <c r="D25" s="70" t="s">
        <v>63</v>
      </c>
      <c r="E25" s="63" t="s">
        <v>7</v>
      </c>
      <c r="F25" s="69" t="s">
        <v>114</v>
      </c>
      <c r="G25" s="85">
        <v>21018</v>
      </c>
      <c r="H25" s="69" t="s">
        <v>115</v>
      </c>
      <c r="I25" s="69" t="s">
        <v>77</v>
      </c>
      <c r="J25" s="69" t="s">
        <v>89</v>
      </c>
      <c r="K25" s="69" t="s">
        <v>74</v>
      </c>
      <c r="L25" s="71">
        <v>30</v>
      </c>
      <c r="M25" s="78"/>
      <c r="N25" s="11"/>
    </row>
    <row r="26" spans="1:14" x14ac:dyDescent="0.25">
      <c r="A26">
        <v>23</v>
      </c>
      <c r="B26" s="68" t="s">
        <v>64</v>
      </c>
      <c r="C26" s="81" t="s">
        <v>126</v>
      </c>
      <c r="D26" s="63" t="s">
        <v>63</v>
      </c>
      <c r="E26" s="63" t="s">
        <v>10</v>
      </c>
      <c r="F26" s="63" t="s">
        <v>70</v>
      </c>
      <c r="G26" s="82">
        <v>20960</v>
      </c>
      <c r="H26" s="63" t="s">
        <v>79</v>
      </c>
      <c r="I26" s="69" t="s">
        <v>77</v>
      </c>
      <c r="J26" s="97" t="s">
        <v>127</v>
      </c>
      <c r="K26" s="69" t="s">
        <v>74</v>
      </c>
      <c r="L26" s="66">
        <v>29</v>
      </c>
      <c r="M26" s="76"/>
      <c r="N26" s="11"/>
    </row>
    <row r="27" spans="1:14" x14ac:dyDescent="0.25">
      <c r="A27">
        <v>24</v>
      </c>
      <c r="B27" s="68" t="s">
        <v>64</v>
      </c>
      <c r="C27" s="81" t="s">
        <v>126</v>
      </c>
      <c r="D27" s="63" t="s">
        <v>63</v>
      </c>
      <c r="E27" s="63" t="s">
        <v>10</v>
      </c>
      <c r="F27" s="74" t="s">
        <v>73</v>
      </c>
      <c r="G27" s="83">
        <v>25055</v>
      </c>
      <c r="H27" s="63" t="s">
        <v>79</v>
      </c>
      <c r="I27" s="69" t="s">
        <v>77</v>
      </c>
      <c r="J27" s="97" t="s">
        <v>127</v>
      </c>
      <c r="K27" s="69" t="s">
        <v>74</v>
      </c>
      <c r="L27" s="66">
        <v>15</v>
      </c>
      <c r="M27" s="76"/>
      <c r="N27" s="11"/>
    </row>
    <row r="28" spans="1:14" x14ac:dyDescent="0.25">
      <c r="A28">
        <v>25</v>
      </c>
      <c r="B28" s="68" t="s">
        <v>64</v>
      </c>
      <c r="C28" s="81" t="s">
        <v>126</v>
      </c>
      <c r="D28" s="63" t="s">
        <v>63</v>
      </c>
      <c r="E28" s="63" t="s">
        <v>10</v>
      </c>
      <c r="F28" s="74" t="s">
        <v>72</v>
      </c>
      <c r="G28" s="87">
        <v>21057</v>
      </c>
      <c r="H28" s="63" t="s">
        <v>79</v>
      </c>
      <c r="I28" s="69" t="s">
        <v>77</v>
      </c>
      <c r="J28" s="97" t="s">
        <v>127</v>
      </c>
      <c r="K28" s="69" t="s">
        <v>74</v>
      </c>
      <c r="L28" s="66">
        <v>27</v>
      </c>
      <c r="M28" s="76"/>
      <c r="N28" s="11"/>
    </row>
    <row r="29" spans="1:14" x14ac:dyDescent="0.25">
      <c r="A29">
        <v>26</v>
      </c>
      <c r="B29" s="68" t="s">
        <v>64</v>
      </c>
      <c r="C29" s="81" t="s">
        <v>126</v>
      </c>
      <c r="D29" s="70" t="s">
        <v>63</v>
      </c>
      <c r="E29" s="63" t="s">
        <v>10</v>
      </c>
      <c r="F29" s="74" t="s">
        <v>72</v>
      </c>
      <c r="G29" s="84">
        <v>24989</v>
      </c>
      <c r="H29" s="63" t="s">
        <v>79</v>
      </c>
      <c r="I29" s="69" t="s">
        <v>77</v>
      </c>
      <c r="J29" s="97" t="s">
        <v>127</v>
      </c>
      <c r="K29" s="69" t="s">
        <v>74</v>
      </c>
      <c r="L29" s="66">
        <v>30</v>
      </c>
      <c r="M29" s="76"/>
      <c r="N29" s="11"/>
    </row>
    <row r="30" spans="1:14" x14ac:dyDescent="0.25">
      <c r="A30">
        <v>27</v>
      </c>
      <c r="B30" s="68" t="s">
        <v>64</v>
      </c>
      <c r="C30" s="81" t="s">
        <v>126</v>
      </c>
      <c r="D30" s="63" t="s">
        <v>63</v>
      </c>
      <c r="E30" s="63" t="s">
        <v>10</v>
      </c>
      <c r="F30" s="69" t="s">
        <v>70</v>
      </c>
      <c r="G30" s="88">
        <v>20857</v>
      </c>
      <c r="H30" s="69" t="s">
        <v>112</v>
      </c>
      <c r="I30" s="69" t="s">
        <v>77</v>
      </c>
      <c r="J30" s="97" t="s">
        <v>127</v>
      </c>
      <c r="K30" s="69" t="s">
        <v>74</v>
      </c>
      <c r="L30" s="71">
        <v>32</v>
      </c>
      <c r="M30" s="76"/>
      <c r="N30" s="11"/>
    </row>
    <row r="31" spans="1:14" x14ac:dyDescent="0.25">
      <c r="A31">
        <v>28</v>
      </c>
      <c r="B31" s="68" t="s">
        <v>64</v>
      </c>
      <c r="C31" s="81" t="s">
        <v>126</v>
      </c>
      <c r="D31" s="70" t="s">
        <v>63</v>
      </c>
      <c r="E31" s="63" t="s">
        <v>10</v>
      </c>
      <c r="F31" s="69" t="s">
        <v>73</v>
      </c>
      <c r="G31" s="86">
        <v>21111</v>
      </c>
      <c r="H31" s="69" t="s">
        <v>112</v>
      </c>
      <c r="I31" s="69" t="s">
        <v>77</v>
      </c>
      <c r="J31" s="97" t="s">
        <v>127</v>
      </c>
      <c r="K31" s="69" t="s">
        <v>74</v>
      </c>
      <c r="L31" s="71">
        <v>31</v>
      </c>
      <c r="M31" s="76"/>
      <c r="N31" s="11"/>
    </row>
    <row r="32" spans="1:14" x14ac:dyDescent="0.25">
      <c r="A32">
        <v>29</v>
      </c>
      <c r="B32" s="68" t="s">
        <v>64</v>
      </c>
      <c r="C32" s="81" t="s">
        <v>128</v>
      </c>
      <c r="D32" s="70" t="s">
        <v>63</v>
      </c>
      <c r="E32" s="63" t="s">
        <v>9</v>
      </c>
      <c r="F32" s="69" t="s">
        <v>114</v>
      </c>
      <c r="G32" s="85">
        <v>21018</v>
      </c>
      <c r="H32" s="69" t="s">
        <v>115</v>
      </c>
      <c r="I32" s="69" t="s">
        <v>77</v>
      </c>
      <c r="J32" s="69" t="s">
        <v>89</v>
      </c>
      <c r="K32" s="69" t="s">
        <v>74</v>
      </c>
      <c r="L32" s="71">
        <v>30</v>
      </c>
      <c r="M32" s="76"/>
      <c r="N32" s="11"/>
    </row>
    <row r="33" spans="1:14" x14ac:dyDescent="0.25">
      <c r="A33">
        <v>30</v>
      </c>
      <c r="B33" s="68" t="s">
        <v>64</v>
      </c>
      <c r="C33" s="81" t="s">
        <v>129</v>
      </c>
      <c r="D33" s="70" t="s">
        <v>69</v>
      </c>
      <c r="E33" s="63" t="s">
        <v>7</v>
      </c>
      <c r="F33" s="69" t="s">
        <v>73</v>
      </c>
      <c r="G33" s="91">
        <v>21109</v>
      </c>
      <c r="H33" s="69" t="s">
        <v>76</v>
      </c>
      <c r="I33" s="69" t="s">
        <v>77</v>
      </c>
      <c r="J33" s="90" t="s">
        <v>94</v>
      </c>
      <c r="K33" s="69" t="s">
        <v>74</v>
      </c>
      <c r="L33" s="71">
        <v>23</v>
      </c>
      <c r="M33" s="76"/>
      <c r="N33" s="22"/>
    </row>
    <row r="34" spans="1:14" x14ac:dyDescent="0.25">
      <c r="A34">
        <v>31</v>
      </c>
      <c r="B34" s="68" t="s">
        <v>64</v>
      </c>
      <c r="C34" s="81" t="s">
        <v>130</v>
      </c>
      <c r="D34" s="70" t="s">
        <v>69</v>
      </c>
      <c r="E34" s="63" t="s">
        <v>7</v>
      </c>
      <c r="F34" s="69" t="s">
        <v>73</v>
      </c>
      <c r="G34" s="91">
        <v>21109</v>
      </c>
      <c r="H34" s="69" t="s">
        <v>76</v>
      </c>
      <c r="I34" s="69" t="s">
        <v>77</v>
      </c>
      <c r="J34" s="90" t="s">
        <v>94</v>
      </c>
      <c r="K34" s="69" t="s">
        <v>74</v>
      </c>
      <c r="L34" s="71">
        <v>23</v>
      </c>
      <c r="M34" s="76"/>
      <c r="N34" s="11"/>
    </row>
    <row r="35" spans="1:14" x14ac:dyDescent="0.25">
      <c r="A35">
        <v>32</v>
      </c>
      <c r="B35" s="68" t="s">
        <v>64</v>
      </c>
      <c r="C35" s="81" t="s">
        <v>130</v>
      </c>
      <c r="D35" s="70" t="s">
        <v>63</v>
      </c>
      <c r="E35" s="63" t="s">
        <v>7</v>
      </c>
      <c r="F35" s="69" t="s">
        <v>70</v>
      </c>
      <c r="G35" s="94">
        <v>21181</v>
      </c>
      <c r="H35" s="69" t="s">
        <v>71</v>
      </c>
      <c r="I35" s="69" t="s">
        <v>77</v>
      </c>
      <c r="J35" s="97" t="s">
        <v>127</v>
      </c>
      <c r="K35" s="69"/>
      <c r="L35" s="71">
        <v>22</v>
      </c>
      <c r="M35" s="76"/>
      <c r="N35" s="11"/>
    </row>
    <row r="36" spans="1:14" x14ac:dyDescent="0.25">
      <c r="A36">
        <v>33</v>
      </c>
      <c r="B36" s="68" t="s">
        <v>64</v>
      </c>
      <c r="C36" s="81" t="s">
        <v>130</v>
      </c>
      <c r="D36" s="70" t="s">
        <v>63</v>
      </c>
      <c r="E36" s="63" t="s">
        <v>7</v>
      </c>
      <c r="F36" s="69" t="s">
        <v>70</v>
      </c>
      <c r="G36" s="95">
        <v>21093</v>
      </c>
      <c r="H36" s="69" t="s">
        <v>71</v>
      </c>
      <c r="I36" s="69" t="s">
        <v>77</v>
      </c>
      <c r="J36" s="97" t="s">
        <v>127</v>
      </c>
      <c r="K36" s="69"/>
      <c r="L36" s="71">
        <v>18</v>
      </c>
      <c r="M36" s="76"/>
      <c r="N36" s="11"/>
    </row>
    <row r="37" spans="1:14" x14ac:dyDescent="0.25">
      <c r="A37">
        <v>34</v>
      </c>
      <c r="B37" s="68" t="s">
        <v>64</v>
      </c>
      <c r="C37" s="81" t="s">
        <v>131</v>
      </c>
      <c r="D37" s="93" t="s">
        <v>117</v>
      </c>
      <c r="E37" s="63" t="s">
        <v>11</v>
      </c>
      <c r="F37" s="69" t="s">
        <v>70</v>
      </c>
      <c r="G37" s="94">
        <v>21181</v>
      </c>
      <c r="H37" s="69" t="s">
        <v>71</v>
      </c>
      <c r="I37" s="69" t="s">
        <v>77</v>
      </c>
      <c r="J37" s="90" t="s">
        <v>94</v>
      </c>
      <c r="K37" s="69"/>
      <c r="L37" s="71">
        <v>22</v>
      </c>
      <c r="M37" s="76"/>
      <c r="N37" s="11"/>
    </row>
    <row r="38" spans="1:14" x14ac:dyDescent="0.25">
      <c r="A38">
        <v>35</v>
      </c>
      <c r="B38" s="68" t="s">
        <v>64</v>
      </c>
      <c r="C38" s="81" t="s">
        <v>132</v>
      </c>
      <c r="D38" s="93" t="s">
        <v>86</v>
      </c>
      <c r="E38" s="63" t="s">
        <v>9</v>
      </c>
      <c r="F38" s="69" t="s">
        <v>70</v>
      </c>
      <c r="G38" s="95">
        <v>21093</v>
      </c>
      <c r="H38" s="69" t="s">
        <v>71</v>
      </c>
      <c r="I38" s="69" t="s">
        <v>77</v>
      </c>
      <c r="J38" s="90" t="s">
        <v>94</v>
      </c>
      <c r="K38" s="69"/>
      <c r="L38" s="71">
        <v>18</v>
      </c>
      <c r="M38" s="76"/>
      <c r="N38" s="11"/>
    </row>
    <row r="39" spans="1:14" x14ac:dyDescent="0.25">
      <c r="A39">
        <v>36</v>
      </c>
      <c r="B39" s="68" t="s">
        <v>64</v>
      </c>
      <c r="C39" s="81" t="s">
        <v>133</v>
      </c>
      <c r="D39" s="93" t="s">
        <v>63</v>
      </c>
      <c r="E39" s="63" t="s">
        <v>7</v>
      </c>
      <c r="F39" s="69" t="s">
        <v>72</v>
      </c>
      <c r="G39" s="92">
        <v>21180</v>
      </c>
      <c r="H39" s="69" t="s">
        <v>71</v>
      </c>
      <c r="I39" s="69" t="s">
        <v>77</v>
      </c>
      <c r="J39" s="90" t="s">
        <v>89</v>
      </c>
      <c r="K39" s="69"/>
      <c r="L39" s="71">
        <v>14</v>
      </c>
      <c r="M39" s="76"/>
      <c r="N39" s="11"/>
    </row>
    <row r="40" spans="1:14" x14ac:dyDescent="0.25">
      <c r="A40">
        <v>37</v>
      </c>
      <c r="B40" s="68" t="s">
        <v>64</v>
      </c>
      <c r="C40" s="81" t="s">
        <v>133</v>
      </c>
      <c r="D40" s="93" t="s">
        <v>63</v>
      </c>
      <c r="E40" s="63" t="s">
        <v>7</v>
      </c>
      <c r="F40" s="69" t="s">
        <v>72</v>
      </c>
      <c r="G40" s="92">
        <v>25054</v>
      </c>
      <c r="H40" s="69" t="s">
        <v>71</v>
      </c>
      <c r="I40" s="69" t="s">
        <v>77</v>
      </c>
      <c r="J40" s="90" t="s">
        <v>89</v>
      </c>
      <c r="K40" s="69"/>
      <c r="L40" s="71">
        <v>16</v>
      </c>
      <c r="M40" s="76"/>
      <c r="N40" s="11"/>
    </row>
    <row r="41" spans="1:14" x14ac:dyDescent="0.25">
      <c r="A41">
        <v>38</v>
      </c>
      <c r="B41" s="68" t="s">
        <v>64</v>
      </c>
      <c r="C41" s="81" t="s">
        <v>133</v>
      </c>
      <c r="D41" s="93" t="s">
        <v>63</v>
      </c>
      <c r="E41" s="63" t="s">
        <v>7</v>
      </c>
      <c r="F41" s="69" t="s">
        <v>72</v>
      </c>
      <c r="G41" s="92">
        <v>21058</v>
      </c>
      <c r="H41" s="69" t="s">
        <v>71</v>
      </c>
      <c r="I41" s="69" t="s">
        <v>77</v>
      </c>
      <c r="J41" s="90" t="s">
        <v>89</v>
      </c>
      <c r="K41" s="69"/>
      <c r="L41" s="71">
        <v>14</v>
      </c>
      <c r="M41" s="76"/>
      <c r="N41" s="11"/>
    </row>
    <row r="42" spans="1:14" x14ac:dyDescent="0.25">
      <c r="A42">
        <v>39</v>
      </c>
      <c r="B42" s="68" t="s">
        <v>64</v>
      </c>
      <c r="C42" s="81" t="s">
        <v>134</v>
      </c>
      <c r="D42" s="93" t="s">
        <v>63</v>
      </c>
      <c r="E42" s="63" t="s">
        <v>8</v>
      </c>
      <c r="F42" s="69" t="s">
        <v>70</v>
      </c>
      <c r="G42" s="94">
        <v>21181</v>
      </c>
      <c r="H42" s="69" t="s">
        <v>71</v>
      </c>
      <c r="I42" s="69" t="s">
        <v>77</v>
      </c>
      <c r="J42" s="97" t="s">
        <v>127</v>
      </c>
      <c r="K42" s="69"/>
      <c r="L42" s="71">
        <v>22</v>
      </c>
      <c r="M42" s="76"/>
      <c r="N42" s="11"/>
    </row>
    <row r="43" spans="1:14" x14ac:dyDescent="0.25">
      <c r="A43">
        <v>40</v>
      </c>
      <c r="B43" s="68" t="s">
        <v>64</v>
      </c>
      <c r="C43" s="81" t="s">
        <v>134</v>
      </c>
      <c r="D43" s="93" t="s">
        <v>63</v>
      </c>
      <c r="E43" s="63" t="s">
        <v>8</v>
      </c>
      <c r="F43" s="69" t="s">
        <v>70</v>
      </c>
      <c r="G43" s="95">
        <v>21093</v>
      </c>
      <c r="H43" s="69" t="s">
        <v>71</v>
      </c>
      <c r="I43" s="69" t="s">
        <v>77</v>
      </c>
      <c r="J43" s="97" t="s">
        <v>127</v>
      </c>
      <c r="K43" s="69"/>
      <c r="L43" s="71">
        <v>18</v>
      </c>
      <c r="M43" s="76"/>
      <c r="N43" s="11"/>
    </row>
    <row r="44" spans="1:14" x14ac:dyDescent="0.25">
      <c r="A44">
        <v>41</v>
      </c>
      <c r="B44" s="68" t="s">
        <v>64</v>
      </c>
      <c r="C44" s="81" t="s">
        <v>136</v>
      </c>
      <c r="D44" s="93" t="s">
        <v>117</v>
      </c>
      <c r="E44" s="63" t="s">
        <v>11</v>
      </c>
      <c r="F44" s="69" t="s">
        <v>70</v>
      </c>
      <c r="G44" s="94">
        <v>21181</v>
      </c>
      <c r="H44" s="69" t="s">
        <v>71</v>
      </c>
      <c r="I44" s="69" t="s">
        <v>77</v>
      </c>
      <c r="J44" s="69" t="s">
        <v>94</v>
      </c>
      <c r="K44" s="69"/>
      <c r="L44" s="71">
        <v>22</v>
      </c>
      <c r="M44" s="76"/>
      <c r="N44" s="11"/>
    </row>
    <row r="45" spans="1:14" x14ac:dyDescent="0.25">
      <c r="A45">
        <v>42</v>
      </c>
      <c r="B45" s="68" t="s">
        <v>64</v>
      </c>
      <c r="C45" s="81" t="s">
        <v>135</v>
      </c>
      <c r="D45" s="93" t="s">
        <v>86</v>
      </c>
      <c r="E45" s="63" t="s">
        <v>9</v>
      </c>
      <c r="F45" s="69" t="s">
        <v>70</v>
      </c>
      <c r="G45" s="95">
        <v>21093</v>
      </c>
      <c r="H45" s="69" t="s">
        <v>71</v>
      </c>
      <c r="I45" s="69" t="s">
        <v>77</v>
      </c>
      <c r="J45" s="90" t="s">
        <v>94</v>
      </c>
      <c r="K45" s="69"/>
      <c r="L45" s="71">
        <v>18</v>
      </c>
      <c r="M45" s="76"/>
      <c r="N45" s="11"/>
    </row>
    <row r="46" spans="1:14" x14ac:dyDescent="0.25">
      <c r="A46">
        <v>43</v>
      </c>
      <c r="B46" s="68" t="s">
        <v>64</v>
      </c>
      <c r="C46" s="81" t="s">
        <v>135</v>
      </c>
      <c r="D46" s="93" t="s">
        <v>63</v>
      </c>
      <c r="E46" s="63" t="s">
        <v>9</v>
      </c>
      <c r="F46" s="69" t="s">
        <v>73</v>
      </c>
      <c r="G46" s="91">
        <v>21109</v>
      </c>
      <c r="H46" s="69" t="s">
        <v>76</v>
      </c>
      <c r="I46" s="69" t="s">
        <v>77</v>
      </c>
      <c r="J46" s="97" t="s">
        <v>127</v>
      </c>
      <c r="K46" s="69" t="s">
        <v>74</v>
      </c>
      <c r="L46" s="71">
        <v>23</v>
      </c>
      <c r="M46" s="76"/>
      <c r="N46" s="11"/>
    </row>
    <row r="47" spans="1:14" x14ac:dyDescent="0.25">
      <c r="A47">
        <v>44</v>
      </c>
      <c r="B47" s="68" t="s">
        <v>64</v>
      </c>
      <c r="C47" s="81" t="s">
        <v>135</v>
      </c>
      <c r="D47" s="70" t="s">
        <v>63</v>
      </c>
      <c r="E47" s="63" t="s">
        <v>9</v>
      </c>
      <c r="F47" s="69" t="s">
        <v>114</v>
      </c>
      <c r="G47" s="85">
        <v>21018</v>
      </c>
      <c r="H47" s="69" t="s">
        <v>115</v>
      </c>
      <c r="I47" s="69" t="s">
        <v>77</v>
      </c>
      <c r="J47" s="69" t="s">
        <v>89</v>
      </c>
      <c r="K47" s="69" t="s">
        <v>74</v>
      </c>
      <c r="L47" s="71">
        <v>30</v>
      </c>
      <c r="M47" s="76"/>
      <c r="N47" s="11"/>
    </row>
    <row r="48" spans="1:14" x14ac:dyDescent="0.25">
      <c r="A48">
        <v>45</v>
      </c>
      <c r="B48" s="68" t="s">
        <v>64</v>
      </c>
      <c r="C48" s="81" t="s">
        <v>137</v>
      </c>
      <c r="D48" s="93" t="s">
        <v>69</v>
      </c>
      <c r="E48" s="63" t="s">
        <v>7</v>
      </c>
      <c r="F48" s="69" t="s">
        <v>73</v>
      </c>
      <c r="G48" s="91">
        <v>21109</v>
      </c>
      <c r="H48" s="69" t="s">
        <v>76</v>
      </c>
      <c r="I48" s="69" t="s">
        <v>77</v>
      </c>
      <c r="J48" s="90" t="s">
        <v>94</v>
      </c>
      <c r="K48" s="69" t="s">
        <v>74</v>
      </c>
      <c r="L48" s="71">
        <v>23</v>
      </c>
      <c r="M48" s="76"/>
      <c r="N48" s="11"/>
    </row>
    <row r="49" spans="1:14" x14ac:dyDescent="0.25">
      <c r="A49">
        <v>46</v>
      </c>
      <c r="B49" s="68" t="s">
        <v>64</v>
      </c>
      <c r="C49" s="81" t="s">
        <v>138</v>
      </c>
      <c r="D49" s="93" t="s">
        <v>117</v>
      </c>
      <c r="E49" s="63" t="s">
        <v>9</v>
      </c>
      <c r="F49" s="69" t="s">
        <v>70</v>
      </c>
      <c r="G49" s="89">
        <v>20857</v>
      </c>
      <c r="H49" s="69" t="s">
        <v>112</v>
      </c>
      <c r="I49" s="69" t="s">
        <v>77</v>
      </c>
      <c r="J49" s="69" t="s">
        <v>94</v>
      </c>
      <c r="K49" s="69" t="s">
        <v>74</v>
      </c>
      <c r="L49" s="71">
        <v>32</v>
      </c>
      <c r="M49" s="76"/>
      <c r="N49" s="11"/>
    </row>
    <row r="50" spans="1:14" x14ac:dyDescent="0.25">
      <c r="A50">
        <v>47</v>
      </c>
      <c r="B50" s="68" t="s">
        <v>64</v>
      </c>
      <c r="C50" s="81" t="s">
        <v>138</v>
      </c>
      <c r="D50" s="93" t="s">
        <v>117</v>
      </c>
      <c r="E50" s="63" t="s">
        <v>9</v>
      </c>
      <c r="F50" s="69" t="s">
        <v>73</v>
      </c>
      <c r="G50" s="86">
        <v>21111</v>
      </c>
      <c r="H50" s="69" t="s">
        <v>112</v>
      </c>
      <c r="I50" s="69" t="s">
        <v>77</v>
      </c>
      <c r="J50" s="69" t="s">
        <v>94</v>
      </c>
      <c r="K50" s="69" t="s">
        <v>74</v>
      </c>
      <c r="L50" s="71">
        <v>31</v>
      </c>
      <c r="M50" s="76"/>
      <c r="N50" s="11"/>
    </row>
    <row r="51" spans="1:14" x14ac:dyDescent="0.25">
      <c r="A51">
        <v>48</v>
      </c>
      <c r="B51" s="68" t="s">
        <v>64</v>
      </c>
      <c r="C51" s="81" t="s">
        <v>139</v>
      </c>
      <c r="D51" s="93" t="s">
        <v>140</v>
      </c>
      <c r="E51" s="63" t="s">
        <v>8</v>
      </c>
      <c r="F51" s="69" t="s">
        <v>72</v>
      </c>
      <c r="G51" s="92">
        <v>21046</v>
      </c>
      <c r="H51" s="69" t="s">
        <v>141</v>
      </c>
      <c r="I51" s="69" t="s">
        <v>77</v>
      </c>
      <c r="J51" s="90" t="s">
        <v>94</v>
      </c>
      <c r="K51" s="69"/>
      <c r="L51" s="71">
        <v>21</v>
      </c>
      <c r="M51" s="76"/>
      <c r="N51" s="11"/>
    </row>
    <row r="52" spans="1:14" x14ac:dyDescent="0.25">
      <c r="A52">
        <v>49</v>
      </c>
      <c r="B52" s="68" t="s">
        <v>64</v>
      </c>
      <c r="C52" s="81" t="s">
        <v>142</v>
      </c>
      <c r="D52" s="93" t="s">
        <v>117</v>
      </c>
      <c r="E52" s="63" t="s">
        <v>9</v>
      </c>
      <c r="F52" s="69" t="s">
        <v>70</v>
      </c>
      <c r="G52" s="89">
        <v>20857</v>
      </c>
      <c r="H52" s="69" t="s">
        <v>112</v>
      </c>
      <c r="I52" s="69" t="s">
        <v>77</v>
      </c>
      <c r="J52" s="69" t="s">
        <v>94</v>
      </c>
      <c r="K52" s="69" t="s">
        <v>74</v>
      </c>
      <c r="L52" s="71">
        <v>32</v>
      </c>
      <c r="M52" s="76"/>
      <c r="N52" s="11"/>
    </row>
    <row r="53" spans="1:14" x14ac:dyDescent="0.25">
      <c r="A53">
        <v>50</v>
      </c>
      <c r="B53" s="68" t="s">
        <v>64</v>
      </c>
      <c r="C53" s="81" t="s">
        <v>142</v>
      </c>
      <c r="D53" s="93" t="s">
        <v>117</v>
      </c>
      <c r="E53" s="63" t="s">
        <v>9</v>
      </c>
      <c r="F53" s="69" t="s">
        <v>73</v>
      </c>
      <c r="G53" s="86">
        <v>21111</v>
      </c>
      <c r="H53" s="69" t="s">
        <v>112</v>
      </c>
      <c r="I53" s="69" t="s">
        <v>77</v>
      </c>
      <c r="J53" s="69" t="s">
        <v>94</v>
      </c>
      <c r="K53" s="69" t="s">
        <v>74</v>
      </c>
      <c r="L53" s="71">
        <v>31</v>
      </c>
      <c r="M53" s="76"/>
      <c r="N53" s="11"/>
    </row>
    <row r="54" spans="1:14" x14ac:dyDescent="0.25">
      <c r="A54">
        <v>51</v>
      </c>
      <c r="B54" s="68" t="s">
        <v>64</v>
      </c>
      <c r="C54" s="81" t="s">
        <v>142</v>
      </c>
      <c r="D54" s="93" t="s">
        <v>140</v>
      </c>
      <c r="E54" s="63" t="s">
        <v>9</v>
      </c>
      <c r="F54" s="69" t="s">
        <v>72</v>
      </c>
      <c r="G54" s="92">
        <v>21046</v>
      </c>
      <c r="H54" s="69" t="s">
        <v>141</v>
      </c>
      <c r="I54" s="69" t="s">
        <v>77</v>
      </c>
      <c r="J54" s="90" t="s">
        <v>94</v>
      </c>
      <c r="K54" s="69"/>
      <c r="L54" s="71">
        <v>21</v>
      </c>
      <c r="M54" s="76"/>
      <c r="N54" s="11"/>
    </row>
    <row r="55" spans="1:14" x14ac:dyDescent="0.25">
      <c r="A55">
        <v>52</v>
      </c>
      <c r="B55" s="68" t="s">
        <v>64</v>
      </c>
      <c r="C55" s="81" t="s">
        <v>143</v>
      </c>
      <c r="D55" s="81" t="s">
        <v>117</v>
      </c>
      <c r="E55" s="63" t="s">
        <v>9</v>
      </c>
      <c r="F55" s="69" t="s">
        <v>70</v>
      </c>
      <c r="G55" s="89">
        <v>20857</v>
      </c>
      <c r="H55" s="69" t="s">
        <v>112</v>
      </c>
      <c r="I55" s="69" t="s">
        <v>77</v>
      </c>
      <c r="J55" s="97" t="s">
        <v>144</v>
      </c>
      <c r="K55" s="69" t="s">
        <v>74</v>
      </c>
      <c r="L55" s="96">
        <v>3</v>
      </c>
      <c r="M55" s="76"/>
      <c r="N55" s="11"/>
    </row>
    <row r="56" spans="1:14" x14ac:dyDescent="0.25">
      <c r="A56">
        <v>53</v>
      </c>
      <c r="B56" s="68" t="s">
        <v>64</v>
      </c>
      <c r="C56" s="81" t="s">
        <v>143</v>
      </c>
      <c r="D56" s="81" t="s">
        <v>117</v>
      </c>
      <c r="E56" s="63" t="s">
        <v>9</v>
      </c>
      <c r="F56" s="69" t="s">
        <v>73</v>
      </c>
      <c r="G56" s="86">
        <v>21111</v>
      </c>
      <c r="H56" s="69" t="s">
        <v>112</v>
      </c>
      <c r="I56" s="69" t="s">
        <v>77</v>
      </c>
      <c r="J56" s="97" t="s">
        <v>144</v>
      </c>
      <c r="K56" s="69" t="s">
        <v>74</v>
      </c>
      <c r="L56" s="96">
        <v>3</v>
      </c>
      <c r="M56" s="76"/>
      <c r="N56" s="11"/>
    </row>
    <row r="57" spans="1:14" x14ac:dyDescent="0.25">
      <c r="B57" s="102" t="s">
        <v>145</v>
      </c>
      <c r="C57" s="98"/>
      <c r="D57" s="98"/>
      <c r="E57" s="99"/>
      <c r="F57" s="99"/>
      <c r="G57" s="103"/>
      <c r="H57" s="99"/>
      <c r="I57" s="99"/>
      <c r="J57" s="100"/>
      <c r="K57" s="99"/>
      <c r="L57" s="101"/>
      <c r="M57" s="76"/>
      <c r="N57" s="11"/>
    </row>
    <row r="58" spans="1:14" x14ac:dyDescent="0.25">
      <c r="B58" s="41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4" ht="14.4" thickBot="1" x14ac:dyDescent="0.3">
      <c r="B59" s="60" t="s">
        <v>151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4" ht="13.8" thickBot="1" x14ac:dyDescent="0.3">
      <c r="B60" s="28" t="s">
        <v>22</v>
      </c>
      <c r="C60" s="29"/>
      <c r="D60" s="29"/>
      <c r="E60" s="30">
        <v>53</v>
      </c>
      <c r="F60" s="28" t="s">
        <v>23</v>
      </c>
      <c r="G60" s="73"/>
      <c r="H60" s="29"/>
      <c r="I60" s="29"/>
      <c r="J60" s="29"/>
      <c r="K60" s="29"/>
      <c r="L60" s="31">
        <f>SUM(L4:L56)</f>
        <v>1324</v>
      </c>
    </row>
    <row r="61" spans="1:14" ht="13.8" thickBot="1" x14ac:dyDescent="0.3">
      <c r="B61" s="28" t="s">
        <v>24</v>
      </c>
      <c r="C61" s="29"/>
      <c r="D61" s="29"/>
      <c r="E61" s="30">
        <v>7</v>
      </c>
      <c r="F61" s="28" t="s">
        <v>25</v>
      </c>
      <c r="G61" s="73"/>
      <c r="H61" s="29"/>
      <c r="I61" s="29"/>
      <c r="J61" s="29"/>
      <c r="K61" s="29"/>
      <c r="L61" s="31">
        <v>1</v>
      </c>
    </row>
    <row r="62" spans="1:14" ht="13.8" thickBot="1" x14ac:dyDescent="0.3">
      <c r="B62" s="28" t="s">
        <v>26</v>
      </c>
      <c r="C62" s="29"/>
      <c r="D62" s="29"/>
      <c r="E62" s="30">
        <f>E60-L62</f>
        <v>37</v>
      </c>
      <c r="F62" s="28" t="s">
        <v>27</v>
      </c>
      <c r="G62" s="73"/>
      <c r="H62" s="29"/>
      <c r="I62" s="29"/>
      <c r="J62" s="29"/>
      <c r="K62" s="29"/>
      <c r="L62" s="31">
        <v>16</v>
      </c>
    </row>
    <row r="63" spans="1:14" ht="13.8" thickBot="1" x14ac:dyDescent="0.3">
      <c r="B63" s="28" t="s">
        <v>28</v>
      </c>
      <c r="C63" s="29"/>
      <c r="D63" s="29"/>
      <c r="E63" s="30">
        <v>399</v>
      </c>
      <c r="F63" s="28" t="s">
        <v>29</v>
      </c>
      <c r="G63" s="73"/>
      <c r="H63" s="29"/>
      <c r="I63" s="29"/>
      <c r="J63" s="29"/>
      <c r="K63" s="29"/>
      <c r="L63" s="32">
        <f>L60/E60</f>
        <v>24.981132075471699</v>
      </c>
    </row>
    <row r="64" spans="1:14" ht="13.8" thickBot="1" x14ac:dyDescent="0.3">
      <c r="B64" s="28" t="s">
        <v>61</v>
      </c>
      <c r="C64" s="29"/>
      <c r="D64" s="57"/>
      <c r="E64" s="30">
        <v>0</v>
      </c>
      <c r="F64" s="33"/>
      <c r="G64" s="33"/>
      <c r="H64" s="34"/>
      <c r="I64" s="34"/>
      <c r="J64" s="34"/>
      <c r="K64" s="34"/>
      <c r="L64" s="35"/>
    </row>
    <row r="65" spans="2:12" x14ac:dyDescent="0.25">
      <c r="B65" s="43" t="s">
        <v>58</v>
      </c>
      <c r="C65" s="34"/>
      <c r="D65" s="34"/>
      <c r="E65" s="34"/>
      <c r="F65" s="33"/>
      <c r="G65" s="33"/>
      <c r="H65" s="34"/>
      <c r="I65" s="34"/>
      <c r="J65" s="34"/>
      <c r="K65" s="34"/>
      <c r="L65" s="59"/>
    </row>
    <row r="66" spans="2:12" ht="14.4" thickBot="1" x14ac:dyDescent="0.3">
      <c r="B66" s="60" t="s">
        <v>150</v>
      </c>
      <c r="C66" s="34"/>
      <c r="D66" s="34"/>
      <c r="E66" s="34"/>
      <c r="F66" s="33"/>
      <c r="G66" s="33"/>
      <c r="H66" s="34"/>
      <c r="I66" s="34"/>
      <c r="J66" s="34"/>
      <c r="K66" s="34"/>
      <c r="L66" s="61"/>
    </row>
    <row r="67" spans="2:12" ht="13.8" thickBot="1" x14ac:dyDescent="0.3">
      <c r="B67" s="28" t="s">
        <v>146</v>
      </c>
      <c r="C67" s="29"/>
      <c r="D67" s="57"/>
      <c r="E67" s="30">
        <v>8</v>
      </c>
      <c r="F67" s="28" t="s">
        <v>44</v>
      </c>
      <c r="G67" s="73"/>
      <c r="H67" s="29"/>
      <c r="I67" s="29"/>
      <c r="J67" s="29"/>
      <c r="K67" s="57"/>
      <c r="L67" s="58">
        <f>COUNTIF(K4:K56,"x")</f>
        <v>38</v>
      </c>
    </row>
    <row r="68" spans="2:12" ht="13.8" thickBot="1" x14ac:dyDescent="0.3">
      <c r="B68" s="28" t="s">
        <v>45</v>
      </c>
      <c r="C68" s="29"/>
      <c r="D68" s="57"/>
      <c r="E68" s="30">
        <v>217</v>
      </c>
      <c r="F68" s="28" t="s">
        <v>46</v>
      </c>
      <c r="G68" s="73"/>
      <c r="H68" s="29"/>
      <c r="I68" s="29"/>
      <c r="J68" s="29"/>
      <c r="K68" s="29"/>
      <c r="L68" s="31">
        <f>L4+L5+L6+L7+L8+L9+L10+L11+L12+L13+L14+L15+L16+L17+L18+L19+L20+L23+L24+L25+L26+L27+L28+L29+L30+L31+L32+L33+L34+L46+L47+L48+L49+L50+L52+L53+L55+L56</f>
        <v>1022</v>
      </c>
    </row>
    <row r="69" spans="2:12" x14ac:dyDescent="0.25">
      <c r="B69" s="55" t="s">
        <v>47</v>
      </c>
      <c r="C69" s="34"/>
      <c r="D69" s="34"/>
      <c r="E69" s="34"/>
      <c r="F69" s="33"/>
      <c r="G69" s="33"/>
      <c r="H69" s="34"/>
      <c r="I69" s="34"/>
      <c r="J69" s="34"/>
      <c r="K69" s="34"/>
      <c r="L69" s="61"/>
    </row>
    <row r="70" spans="2:12" x14ac:dyDescent="0.25">
      <c r="B70" s="33"/>
      <c r="C70" s="34"/>
      <c r="D70" s="34"/>
      <c r="E70" s="34"/>
      <c r="F70" s="33"/>
      <c r="G70" s="33"/>
      <c r="H70" s="34"/>
      <c r="I70" s="34"/>
      <c r="J70" s="34"/>
      <c r="K70" s="34"/>
      <c r="L70" s="59"/>
    </row>
    <row r="71" spans="2:12" x14ac:dyDescent="0.25">
      <c r="B71" s="43" t="s">
        <v>30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2:12" x14ac:dyDescent="0.25">
      <c r="B72" s="43" t="s">
        <v>31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2:12" x14ac:dyDescent="0.25">
      <c r="B73" s="43" t="s">
        <v>32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2:12" x14ac:dyDescent="0.25">
      <c r="B74" s="43" t="s">
        <v>39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2:12" x14ac:dyDescent="0.25">
      <c r="B75" s="43" t="s">
        <v>40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2:12" x14ac:dyDescent="0.25">
      <c r="B76" s="43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2:12" x14ac:dyDescent="0.25">
      <c r="B77" s="43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2:12" x14ac:dyDescent="0.25">
      <c r="B78" s="43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2:12" x14ac:dyDescent="0.25">
      <c r="B79" s="43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2:12" x14ac:dyDescent="0.25">
      <c r="B80" s="8" t="s">
        <v>14</v>
      </c>
    </row>
    <row r="81" spans="2:3" ht="13.8" thickBot="1" x14ac:dyDescent="0.3">
      <c r="B81" s="2" t="s">
        <v>14</v>
      </c>
      <c r="C81" s="2" t="s">
        <v>12</v>
      </c>
    </row>
    <row r="82" spans="2:3" ht="13.8" thickTop="1" x14ac:dyDescent="0.25">
      <c r="B82" s="10" t="s">
        <v>64</v>
      </c>
      <c r="C82" s="10">
        <f>COUNTIF(B4:B56, "Stewart-Deaker")</f>
        <v>53</v>
      </c>
    </row>
    <row r="90" spans="2:3" x14ac:dyDescent="0.25">
      <c r="B90" s="8" t="s">
        <v>13</v>
      </c>
    </row>
    <row r="91" spans="2:3" ht="13.8" thickBot="1" x14ac:dyDescent="0.3">
      <c r="B91" s="2" t="s">
        <v>6</v>
      </c>
      <c r="C91" s="2" t="s">
        <v>12</v>
      </c>
    </row>
    <row r="92" spans="2:3" ht="13.8" thickTop="1" x14ac:dyDescent="0.25">
      <c r="B92" s="9" t="s">
        <v>11</v>
      </c>
      <c r="C92" s="9">
        <f>COUNTIF(E4:E56, "Monday")</f>
        <v>6</v>
      </c>
    </row>
    <row r="93" spans="2:3" x14ac:dyDescent="0.25">
      <c r="B93" s="10" t="s">
        <v>9</v>
      </c>
      <c r="C93" s="10">
        <f>COUNTIF(E4:E56, "Tuesday")</f>
        <v>18</v>
      </c>
    </row>
    <row r="94" spans="2:3" x14ac:dyDescent="0.25">
      <c r="B94" s="10" t="s">
        <v>7</v>
      </c>
      <c r="C94" s="10">
        <f>COUNTIF(E4:E56, "Wednesday")</f>
        <v>10</v>
      </c>
    </row>
    <row r="95" spans="2:3" x14ac:dyDescent="0.25">
      <c r="B95" s="10" t="s">
        <v>8</v>
      </c>
      <c r="C95" s="10">
        <f>COUNTIF(E4:E56, "Thursday")</f>
        <v>13</v>
      </c>
    </row>
    <row r="96" spans="2:3" x14ac:dyDescent="0.25">
      <c r="B96" s="10" t="s">
        <v>10</v>
      </c>
      <c r="C96" s="10">
        <f>COUNTIF(E4:E56, "Friday")</f>
        <v>6</v>
      </c>
    </row>
    <row r="97" spans="2:3" x14ac:dyDescent="0.25">
      <c r="B97" s="14" t="s">
        <v>59</v>
      </c>
      <c r="C97" s="10">
        <f>COUNTIF(E4:E56,"Saturday")</f>
        <v>0</v>
      </c>
    </row>
    <row r="108" spans="2:3" x14ac:dyDescent="0.25">
      <c r="B108" s="8" t="s">
        <v>35</v>
      </c>
    </row>
    <row r="109" spans="2:3" ht="13.8" thickBot="1" x14ac:dyDescent="0.3">
      <c r="B109" s="45" t="s">
        <v>35</v>
      </c>
      <c r="C109" s="45" t="s">
        <v>12</v>
      </c>
    </row>
    <row r="110" spans="2:3" ht="13.8" thickTop="1" x14ac:dyDescent="0.25">
      <c r="B110" s="27" t="s">
        <v>36</v>
      </c>
      <c r="C110" s="9">
        <f>COUNTIF(I4:I56,"Library")</f>
        <v>0</v>
      </c>
    </row>
    <row r="111" spans="2:3" x14ac:dyDescent="0.25">
      <c r="B111" s="44" t="s">
        <v>77</v>
      </c>
      <c r="C111" s="10">
        <f>COUNTIF(I4:I56,"Online")</f>
        <v>53</v>
      </c>
    </row>
    <row r="119" spans="2:3" x14ac:dyDescent="0.25">
      <c r="B119" s="8" t="s">
        <v>147</v>
      </c>
    </row>
    <row r="120" spans="2:3" ht="13.8" thickBot="1" x14ac:dyDescent="0.3">
      <c r="B120" s="2" t="s">
        <v>6</v>
      </c>
      <c r="C120" s="2" t="s">
        <v>12</v>
      </c>
    </row>
    <row r="121" spans="2:3" ht="13.8" thickTop="1" x14ac:dyDescent="0.25">
      <c r="B121" s="27" t="s">
        <v>91</v>
      </c>
      <c r="C121" s="9">
        <f>COUNTIF(J4:J56,"Live")</f>
        <v>0</v>
      </c>
    </row>
    <row r="122" spans="2:3" x14ac:dyDescent="0.25">
      <c r="B122" s="44" t="s">
        <v>89</v>
      </c>
      <c r="C122" s="10">
        <f>COUNTIF(J4:J56,"Recorded")</f>
        <v>25</v>
      </c>
    </row>
    <row r="123" spans="2:3" x14ac:dyDescent="0.25">
      <c r="B123" s="44" t="s">
        <v>148</v>
      </c>
      <c r="C123" s="10">
        <f>COUNTIF(J4:J56,"Both")</f>
        <v>15</v>
      </c>
    </row>
    <row r="124" spans="2:3" x14ac:dyDescent="0.25">
      <c r="B124" s="44" t="s">
        <v>127</v>
      </c>
      <c r="C124" s="10">
        <f>COUNTIF(J4:J56,"Worksheet")</f>
        <v>11</v>
      </c>
    </row>
    <row r="125" spans="2:3" x14ac:dyDescent="0.25">
      <c r="B125" s="44" t="s">
        <v>149</v>
      </c>
      <c r="C125" s="10">
        <f>COUNTIF(J4:J56,"Q&amp;A Session")</f>
        <v>2</v>
      </c>
    </row>
  </sheetData>
  <phoneticPr fontId="0" type="noConversion"/>
  <printOptions horizontalCentered="1"/>
  <pageMargins left="0.7" right="0.5" top="0.5" bottom="0.5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Summer 2020</vt:lpstr>
      <vt:lpstr>Fall 2020</vt:lpstr>
      <vt:lpstr>Spring 2021</vt:lpstr>
      <vt:lpstr>'Fall 2020'!Print_Area</vt:lpstr>
      <vt:lpstr>'Spring 2021'!Print_Area</vt:lpstr>
      <vt:lpstr>Summary!Print_Area</vt:lpstr>
      <vt:lpstr>'Summer 2020'!Print_Area</vt:lpstr>
    </vt:vector>
  </TitlesOfParts>
  <Company>College of Alameda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cgilbert</dc:creator>
  <cp:lastModifiedBy>Library</cp:lastModifiedBy>
  <cp:lastPrinted>2021-06-09T22:44:24Z</cp:lastPrinted>
  <dcterms:created xsi:type="dcterms:W3CDTF">2010-01-13T23:46:34Z</dcterms:created>
  <dcterms:modified xsi:type="dcterms:W3CDTF">2021-06-09T22:44:50Z</dcterms:modified>
</cp:coreProperties>
</file>